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80" yWindow="330" windowWidth="24675" windowHeight="11025" firstSheet="2" activeTab="3"/>
  </bookViews>
  <sheets>
    <sheet name="Реконструкция магистралей" sheetId="5" state="hidden" r:id="rId1"/>
    <sheet name="ТПИР 2018" sheetId="10" state="hidden" r:id="rId2"/>
    <sheet name="Реконструкция сетей и строитель" sheetId="12" r:id="rId3"/>
    <sheet name="Строительство для подключения" sheetId="3" r:id="rId4"/>
    <sheet name="Реконструкция для подключения" sheetId="16" r:id="rId5"/>
  </sheets>
  <externalReferences>
    <externalReference r:id="rId6"/>
    <externalReference r:id="rId7"/>
  </externalReferences>
  <definedNames>
    <definedName name="_xlnm._FilterDatabase" localSheetId="0" hidden="1">'Реконструкция магистралей'!$A$8:$P$8</definedName>
    <definedName name="_xlnm._FilterDatabase" localSheetId="3" hidden="1">'Строительство для подключения'!$C$1:$C$48</definedName>
    <definedName name="bs_bal">[1]ОСВ!$J$1:$J$65536</definedName>
    <definedName name="CUR_VER">[1]Заголовок!$B$21</definedName>
    <definedName name="msfo_mapp">[1]ОСВ!$C$1:$C$65536</definedName>
    <definedName name="rst_end">[1]Справ!$D$6</definedName>
    <definedName name="SCOPE_NALOG">[1]Справочники!$R$3:$R$4</definedName>
    <definedName name="title">[1]Огл__Графиков!$B$2:$B$31</definedName>
    <definedName name="б">[1]Данные!$A$21</definedName>
    <definedName name="БС">[1]Справочники!$A$4:$A$6</definedName>
    <definedName name="В">[1]Данные!$A$20</definedName>
    <definedName name="Вып_ОФ_с_пц">[1]рабочий!$Y$202:$AP$224</definedName>
    <definedName name="Вып_с_новых_ОФ">[1]рабочий!$Y$277:$AP$299</definedName>
    <definedName name="Год">[1]Данные!$B$14</definedName>
    <definedName name="Дефл_ц_пред_год">[1]Текущие_цены!$AT$36:$BK$58</definedName>
    <definedName name="Дефлятор_годовой">[1]Текущие_цены!$Y$4:$AP$27</definedName>
    <definedName name="Дефлятор_цепной">[1]Текущие_цены!$Y$36:$AP$58</definedName>
    <definedName name="единницы">[1]Лист1!$A$1:$A$40</definedName>
    <definedName name="Еремин">[1]Данные!$B$30</definedName>
    <definedName name="Завод">[1]Данные!$A$19</definedName>
    <definedName name="ЗаводВика">[1]Данные!$A$21</definedName>
    <definedName name="_xlnm.Print_Titles" localSheetId="0">'Реконструкция магистралей'!$5:$8</definedName>
    <definedName name="_xlnm.Print_Titles" localSheetId="2">'Реконструкция сетей и строитель'!$4:$6</definedName>
    <definedName name="_xlnm.Print_Titles" localSheetId="3">'Строительство для подключения'!$4:$4</definedName>
    <definedName name="_xlnm.Print_Titles" localSheetId="1">'ТПИР 2018'!$A$1:$J$65510,'ТПИР 2018'!$A$3:$IV$6</definedName>
    <definedName name="Индекс2кв2006">[1]Схема!$C$6</definedName>
    <definedName name="Марат">[1]Данные!$B$22</definedName>
    <definedName name="материалы">[1]Материалы!$A$1:$A$757</definedName>
    <definedName name="Месяц">[1]Данные!$B$1</definedName>
    <definedName name="МесяцПл">[1]Данные!$C$1</definedName>
    <definedName name="МесяцФ">[1]Данные!$C$2</definedName>
    <definedName name="новые_ОФ_2003">[1]рабочий!$F$305:$W$327</definedName>
    <definedName name="новые_ОФ_2004">[1]рабочий!$F$335:$W$357</definedName>
    <definedName name="новые_ОФ_а_всего">[1]рабочий!$F$767:$V$789</definedName>
    <definedName name="новые_ОФ_всего">[1]рабочий!$F$1331:$V$1353</definedName>
    <definedName name="новые_ОФ_п_всего">[1]рабочий!$F$1293:$V$1315</definedName>
    <definedName name="_xlnm.Print_Area" localSheetId="4">'Реконструкция для подключения'!$A$1:$J$11</definedName>
    <definedName name="_xlnm.Print_Area" localSheetId="2">'Реконструкция сетей и строитель'!$A$1:$S$43</definedName>
    <definedName name="_xlnm.Print_Area" localSheetId="3">'Строительство для подключения'!$A$1:$I$48</definedName>
    <definedName name="_xlnm.Print_Area" localSheetId="1">'ТПИР 2018'!$A$1:$AU$61</definedName>
    <definedName name="окраска_05">[1]окраска!$C$7:$Z$30</definedName>
    <definedName name="окраска_06">[1]окраска!$C$35:$Z$58</definedName>
    <definedName name="окраска_07">[1]окраска!$C$63:$Z$86</definedName>
    <definedName name="окраска_08">[1]окраска!$C$91:$Z$114</definedName>
    <definedName name="окраска_09">[1]окраска!$C$119:$Z$142</definedName>
    <definedName name="окраска_10">[1]окраска!$C$147:$Z$170</definedName>
    <definedName name="окраска_11">[1]окраска!$C$175:$Z$198</definedName>
    <definedName name="окраска_12">[1]окраска!$C$203:$Z$226</definedName>
    <definedName name="окраска_13">[1]окраска!$C$231:$Z$254</definedName>
    <definedName name="окраска_14">[1]окраска!$C$259:$Z$282</definedName>
    <definedName name="окраска_15">[1]окраска!$C$287:$Z$310</definedName>
    <definedName name="ОФ_а_с_пц">[1]рабочий!$CI$121:$CY$143</definedName>
    <definedName name="Прогноз_Вып_пц">[1]рабочий!$Y$240:$AP$262</definedName>
    <definedName name="работы">[1]Работы!$A$1:$A$42</definedName>
    <definedName name="РукВика">[1]Данные!$B$20</definedName>
    <definedName name="РукЗавод">[1]Данные!$B$20</definedName>
    <definedName name="сп">[1]Материалы!$A$1:$A$757</definedName>
    <definedName name="т">[1]Данные!$A$18</definedName>
    <definedName name="ТД">[1]Данные!$A$19</definedName>
    <definedName name="ТоргДома">[1]Ф2_1_Бюджет_доходов_и_расходов2!$AQ$10</definedName>
    <definedName name="фо_а_н_пц">[1]рабочий!$AR$240:$BI$263</definedName>
    <definedName name="фо_а_с_пц">[1]рабочий!$AS$202:$BI$224</definedName>
    <definedName name="фо_н_03">[1]рабочий!$X$305:$X$327</definedName>
    <definedName name="фо_н_04">[1]рабочий!$X$335:$X$357</definedName>
    <definedName name="экВика">[1]Данные!$D$25</definedName>
    <definedName name="экЗавод">[1]Данные!$C$25</definedName>
  </definedNames>
  <calcPr calcId="145621"/>
</workbook>
</file>

<file path=xl/calcChain.xml><?xml version="1.0" encoding="utf-8"?>
<calcChain xmlns="http://schemas.openxmlformats.org/spreadsheetml/2006/main">
  <c r="L25" i="12" l="1"/>
  <c r="L37" i="12"/>
  <c r="L36" i="12"/>
  <c r="R28" i="12" l="1"/>
  <c r="Q28" i="12"/>
  <c r="P28" i="12"/>
  <c r="O28" i="12"/>
  <c r="N28" i="12"/>
  <c r="M28" i="12"/>
  <c r="R19" i="12"/>
  <c r="Q19" i="12"/>
  <c r="P19" i="12"/>
  <c r="O19" i="12"/>
  <c r="N19" i="12"/>
  <c r="M19" i="12"/>
  <c r="L42" i="12"/>
  <c r="L39" i="12"/>
  <c r="L35" i="12"/>
  <c r="L34" i="12"/>
  <c r="L33" i="12"/>
  <c r="L32" i="12"/>
  <c r="L31" i="12"/>
  <c r="L29" i="12"/>
  <c r="L26" i="12"/>
  <c r="L24" i="12"/>
  <c r="L23" i="12"/>
  <c r="L22" i="12"/>
  <c r="L21" i="12"/>
  <c r="L18" i="12"/>
  <c r="L17" i="12"/>
  <c r="L16" i="12"/>
  <c r="L15" i="12"/>
  <c r="L12" i="12"/>
  <c r="L11" i="12"/>
  <c r="L10" i="12"/>
  <c r="L9" i="12"/>
  <c r="R13" i="12"/>
  <c r="Q13" i="12"/>
  <c r="P13" i="12"/>
  <c r="O13" i="12"/>
  <c r="N13" i="12"/>
  <c r="M13" i="12"/>
  <c r="L19" i="12" l="1"/>
  <c r="L28" i="12"/>
  <c r="N43" i="12"/>
  <c r="O43" i="12"/>
  <c r="P43" i="12"/>
  <c r="Q43" i="12"/>
  <c r="R43" i="12"/>
  <c r="O40" i="12"/>
  <c r="P40" i="12"/>
  <c r="Q40" i="12"/>
  <c r="R40" i="12"/>
  <c r="Q30" i="12"/>
  <c r="M43" i="12" l="1"/>
  <c r="L43" i="12" s="1"/>
  <c r="N40" i="12"/>
  <c r="M40" i="12"/>
  <c r="R30" i="12"/>
  <c r="L13" i="12"/>
  <c r="AT60" i="10"/>
  <c r="AS60" i="10"/>
  <c r="AP60" i="10"/>
  <c r="AM60" i="10"/>
  <c r="AJ60" i="10"/>
  <c r="AG60" i="10"/>
  <c r="Z60" i="10"/>
  <c r="Y60" i="10"/>
  <c r="U60" i="10"/>
  <c r="R60" i="10"/>
  <c r="AA60" i="10" s="1"/>
  <c r="N60" i="10"/>
  <c r="L60" i="10"/>
  <c r="K60" i="10"/>
  <c r="AT59" i="10"/>
  <c r="AS59" i="10"/>
  <c r="AP59" i="10"/>
  <c r="AM59" i="10"/>
  <c r="AJ59" i="10"/>
  <c r="AG59" i="10"/>
  <c r="AD59" i="10"/>
  <c r="Z59" i="10"/>
  <c r="Y59" i="10"/>
  <c r="X59" i="10"/>
  <c r="U59" i="10"/>
  <c r="R59" i="10"/>
  <c r="N59" i="10"/>
  <c r="L59" i="10"/>
  <c r="K59" i="10"/>
  <c r="AT58" i="10"/>
  <c r="AS58" i="10"/>
  <c r="AP58" i="10"/>
  <c r="AM58" i="10"/>
  <c r="AJ58" i="10"/>
  <c r="AG58" i="10"/>
  <c r="AD58" i="10"/>
  <c r="Z58" i="10"/>
  <c r="Y58" i="10"/>
  <c r="X58" i="10"/>
  <c r="U58" i="10"/>
  <c r="R58" i="10"/>
  <c r="N58" i="10"/>
  <c r="L58" i="10"/>
  <c r="K58" i="10"/>
  <c r="AT57" i="10"/>
  <c r="AS57" i="10"/>
  <c r="AP57" i="10"/>
  <c r="AM57" i="10"/>
  <c r="AJ57" i="10"/>
  <c r="AG57" i="10"/>
  <c r="AD57" i="10"/>
  <c r="Z57" i="10"/>
  <c r="Y57" i="10"/>
  <c r="X57" i="10"/>
  <c r="U57" i="10"/>
  <c r="R57" i="10"/>
  <c r="N57" i="10"/>
  <c r="L57" i="10"/>
  <c r="K57" i="10"/>
  <c r="AT56" i="10"/>
  <c r="AS56" i="10"/>
  <c r="AP56" i="10"/>
  <c r="AM56" i="10"/>
  <c r="AJ56" i="10"/>
  <c r="AG56" i="10"/>
  <c r="Z56" i="10"/>
  <c r="Y56" i="10"/>
  <c r="X56" i="10"/>
  <c r="U56" i="10"/>
  <c r="R56" i="10"/>
  <c r="N56" i="10"/>
  <c r="L56" i="10"/>
  <c r="K56" i="10"/>
  <c r="AT55" i="10"/>
  <c r="AS55" i="10"/>
  <c r="AP55" i="10"/>
  <c r="AM55" i="10"/>
  <c r="AJ55" i="10"/>
  <c r="AG55" i="10"/>
  <c r="AD55" i="10"/>
  <c r="Z55" i="10"/>
  <c r="Y55" i="10"/>
  <c r="X55" i="10"/>
  <c r="U55" i="10"/>
  <c r="R55" i="10"/>
  <c r="N55" i="10"/>
  <c r="L55" i="10"/>
  <c r="K55" i="10"/>
  <c r="AT54" i="10"/>
  <c r="AS54" i="10"/>
  <c r="AP54" i="10"/>
  <c r="AM54" i="10"/>
  <c r="AJ54" i="10"/>
  <c r="AG54" i="10"/>
  <c r="Z54" i="10"/>
  <c r="Y54" i="10"/>
  <c r="X54" i="10"/>
  <c r="U54" i="10"/>
  <c r="R54" i="10"/>
  <c r="N54" i="10"/>
  <c r="L54" i="10"/>
  <c r="K54" i="10"/>
  <c r="AT52" i="10"/>
  <c r="AS52" i="10"/>
  <c r="AP52" i="10"/>
  <c r="AM52" i="10"/>
  <c r="AJ52" i="10"/>
  <c r="AG52" i="10"/>
  <c r="Z52" i="10"/>
  <c r="Y52" i="10"/>
  <c r="X52" i="10"/>
  <c r="U52" i="10"/>
  <c r="R52" i="10"/>
  <c r="N52" i="10"/>
  <c r="L52" i="10"/>
  <c r="K52" i="10"/>
  <c r="AT51" i="10"/>
  <c r="AS51" i="10"/>
  <c r="AP51" i="10"/>
  <c r="AJ51" i="10"/>
  <c r="AG51" i="10"/>
  <c r="AD51" i="10"/>
  <c r="Z51" i="10"/>
  <c r="X51" i="10"/>
  <c r="U51" i="10"/>
  <c r="R51" i="10"/>
  <c r="N51" i="10"/>
  <c r="L51" i="10"/>
  <c r="K51" i="10"/>
  <c r="AT50" i="10"/>
  <c r="AS50" i="10"/>
  <c r="AP50" i="10"/>
  <c r="AM50" i="10"/>
  <c r="AJ50" i="10"/>
  <c r="AG50" i="10"/>
  <c r="AD50" i="10"/>
  <c r="Z50" i="10"/>
  <c r="X50" i="10"/>
  <c r="U50" i="10"/>
  <c r="R50" i="10"/>
  <c r="N50" i="10"/>
  <c r="L50" i="10"/>
  <c r="K50" i="10"/>
  <c r="AT49" i="10"/>
  <c r="AS49" i="10"/>
  <c r="AP49" i="10"/>
  <c r="AM49" i="10"/>
  <c r="AJ49" i="10"/>
  <c r="AG49" i="10"/>
  <c r="AD49" i="10"/>
  <c r="Z49" i="10"/>
  <c r="Y49" i="10"/>
  <c r="X49" i="10"/>
  <c r="U49" i="10"/>
  <c r="R49" i="10"/>
  <c r="N49" i="10"/>
  <c r="L49" i="10"/>
  <c r="K49" i="10"/>
  <c r="AT48" i="10"/>
  <c r="AS48" i="10"/>
  <c r="AP48" i="10"/>
  <c r="AM48" i="10"/>
  <c r="AJ48" i="10"/>
  <c r="AG48" i="10"/>
  <c r="AD48" i="10"/>
  <c r="Z48" i="10"/>
  <c r="Y48" i="10"/>
  <c r="X48" i="10"/>
  <c r="U48" i="10"/>
  <c r="R48" i="10"/>
  <c r="N48" i="10"/>
  <c r="L48" i="10"/>
  <c r="K48" i="10"/>
  <c r="AT47" i="10"/>
  <c r="AS47" i="10"/>
  <c r="AP47" i="10"/>
  <c r="AM47" i="10"/>
  <c r="AJ47" i="10"/>
  <c r="AG47" i="10"/>
  <c r="AD47" i="10"/>
  <c r="Z47" i="10"/>
  <c r="Y47" i="10"/>
  <c r="X47" i="10"/>
  <c r="U47" i="10"/>
  <c r="R47" i="10"/>
  <c r="N47" i="10"/>
  <c r="L47" i="10"/>
  <c r="K47" i="10"/>
  <c r="AS46" i="10"/>
  <c r="AP46" i="10"/>
  <c r="AM46" i="10"/>
  <c r="AJ46" i="10"/>
  <c r="AE46" i="10"/>
  <c r="AT46" i="10" s="1"/>
  <c r="AD46" i="10"/>
  <c r="Z46" i="10"/>
  <c r="Y46" i="10"/>
  <c r="X46" i="10"/>
  <c r="U46" i="10"/>
  <c r="R46" i="10"/>
  <c r="N46" i="10"/>
  <c r="L46" i="10"/>
  <c r="AT45" i="10"/>
  <c r="AS45" i="10"/>
  <c r="AP45" i="10"/>
  <c r="AM45" i="10"/>
  <c r="AJ45" i="10"/>
  <c r="AG45" i="10"/>
  <c r="AD45" i="10"/>
  <c r="Z45" i="10"/>
  <c r="Y45" i="10"/>
  <c r="X45" i="10"/>
  <c r="U45" i="10"/>
  <c r="R45" i="10"/>
  <c r="N45" i="10"/>
  <c r="L45" i="10"/>
  <c r="K45" i="10"/>
  <c r="AT44" i="10"/>
  <c r="AS44" i="10"/>
  <c r="AP44" i="10"/>
  <c r="AM44" i="10"/>
  <c r="AJ44" i="10"/>
  <c r="AG44" i="10"/>
  <c r="AD44" i="10"/>
  <c r="Z44" i="10"/>
  <c r="Y44" i="10"/>
  <c r="X44" i="10"/>
  <c r="R44" i="10"/>
  <c r="AA44" i="10" s="1"/>
  <c r="N44" i="10"/>
  <c r="L44" i="10"/>
  <c r="K44" i="10"/>
  <c r="AT43" i="10"/>
  <c r="AS43" i="10"/>
  <c r="AP43" i="10"/>
  <c r="AM43" i="10"/>
  <c r="AJ43" i="10"/>
  <c r="AG43" i="10"/>
  <c r="AD43" i="10"/>
  <c r="Z43" i="10"/>
  <c r="Y43" i="10"/>
  <c r="X43" i="10"/>
  <c r="U43" i="10"/>
  <c r="R43" i="10"/>
  <c r="N43" i="10"/>
  <c r="L43" i="10"/>
  <c r="K43" i="10"/>
  <c r="AT42" i="10"/>
  <c r="AS42" i="10"/>
  <c r="AP42" i="10"/>
  <c r="AM42" i="10"/>
  <c r="AJ42" i="10"/>
  <c r="AG42" i="10"/>
  <c r="AD42" i="10"/>
  <c r="Z42" i="10"/>
  <c r="Y42" i="10"/>
  <c r="X42" i="10"/>
  <c r="U42" i="10"/>
  <c r="R42" i="10"/>
  <c r="N42" i="10"/>
  <c r="L42" i="10"/>
  <c r="K42" i="10"/>
  <c r="AT41" i="10"/>
  <c r="AS41" i="10"/>
  <c r="AP41" i="10"/>
  <c r="AM41" i="10"/>
  <c r="AJ41" i="10"/>
  <c r="AG41" i="10"/>
  <c r="AD41" i="10"/>
  <c r="M41" i="10" s="1"/>
  <c r="Z41" i="10"/>
  <c r="Y41" i="10"/>
  <c r="X41" i="10"/>
  <c r="U41" i="10"/>
  <c r="R41" i="10"/>
  <c r="N41" i="10"/>
  <c r="L41" i="10"/>
  <c r="K41" i="10"/>
  <c r="AT40" i="10"/>
  <c r="AS40" i="10"/>
  <c r="AP40" i="10"/>
  <c r="AM40" i="10"/>
  <c r="AJ40" i="10"/>
  <c r="AG40" i="10"/>
  <c r="AD40" i="10"/>
  <c r="Z40" i="10"/>
  <c r="Y40" i="10"/>
  <c r="X40" i="10"/>
  <c r="U40" i="10"/>
  <c r="R40" i="10"/>
  <c r="N40" i="10"/>
  <c r="L40" i="10"/>
  <c r="K40" i="10"/>
  <c r="AT39" i="10"/>
  <c r="AS39" i="10"/>
  <c r="AP39" i="10"/>
  <c r="AM39" i="10"/>
  <c r="AJ39" i="10"/>
  <c r="AG39" i="10"/>
  <c r="AD39" i="10"/>
  <c r="Z39" i="10"/>
  <c r="Y39" i="10"/>
  <c r="X39" i="10"/>
  <c r="U39" i="10"/>
  <c r="R39" i="10"/>
  <c r="N39" i="10"/>
  <c r="L39" i="10"/>
  <c r="K39" i="10"/>
  <c r="AT38" i="10"/>
  <c r="AS38" i="10"/>
  <c r="AP38" i="10"/>
  <c r="AM38" i="10"/>
  <c r="AJ38" i="10"/>
  <c r="AG38" i="10"/>
  <c r="AD38" i="10"/>
  <c r="Z38" i="10"/>
  <c r="Y38" i="10"/>
  <c r="X38" i="10"/>
  <c r="U38" i="10"/>
  <c r="R38" i="10"/>
  <c r="N38" i="10"/>
  <c r="L38" i="10"/>
  <c r="K38" i="10"/>
  <c r="AT37" i="10"/>
  <c r="AS37" i="10"/>
  <c r="AP37" i="10"/>
  <c r="AM37" i="10"/>
  <c r="AJ37" i="10"/>
  <c r="AG37" i="10"/>
  <c r="AD37" i="10"/>
  <c r="Z37" i="10"/>
  <c r="Y37" i="10"/>
  <c r="X37" i="10"/>
  <c r="U37" i="10"/>
  <c r="R37" i="10"/>
  <c r="N37" i="10"/>
  <c r="L37" i="10"/>
  <c r="K37" i="10"/>
  <c r="AT36" i="10"/>
  <c r="AS36" i="10"/>
  <c r="AP36" i="10"/>
  <c r="AM36" i="10"/>
  <c r="AJ36" i="10"/>
  <c r="AG36" i="10"/>
  <c r="AD36" i="10"/>
  <c r="Z36" i="10"/>
  <c r="Y36" i="10"/>
  <c r="X36" i="10"/>
  <c r="U36" i="10"/>
  <c r="R36" i="10"/>
  <c r="N36" i="10"/>
  <c r="L36" i="10"/>
  <c r="K36" i="10"/>
  <c r="AT35" i="10"/>
  <c r="AS35" i="10"/>
  <c r="AP35" i="10"/>
  <c r="AM35" i="10"/>
  <c r="AJ35" i="10"/>
  <c r="AG35" i="10"/>
  <c r="AD35" i="10"/>
  <c r="Z35" i="10"/>
  <c r="Y35" i="10"/>
  <c r="X35" i="10"/>
  <c r="U35" i="10"/>
  <c r="R35" i="10"/>
  <c r="N35" i="10"/>
  <c r="L35" i="10"/>
  <c r="K35" i="10"/>
  <c r="AT34" i="10"/>
  <c r="AS34" i="10"/>
  <c r="AP34" i="10"/>
  <c r="AM34" i="10"/>
  <c r="AJ34" i="10"/>
  <c r="AG34" i="10"/>
  <c r="AD34" i="10"/>
  <c r="Z34" i="10"/>
  <c r="Y34" i="10"/>
  <c r="X34" i="10"/>
  <c r="U34" i="10"/>
  <c r="R34" i="10"/>
  <c r="N34" i="10"/>
  <c r="L34" i="10"/>
  <c r="K34" i="10"/>
  <c r="AT33" i="10"/>
  <c r="AS33" i="10"/>
  <c r="AP33" i="10"/>
  <c r="AM33" i="10"/>
  <c r="AJ33" i="10"/>
  <c r="AG33" i="10"/>
  <c r="AD33" i="10"/>
  <c r="M33" i="10" s="1"/>
  <c r="Z33" i="10"/>
  <c r="Y33" i="10"/>
  <c r="X33" i="10"/>
  <c r="U33" i="10"/>
  <c r="R33" i="10"/>
  <c r="N33" i="10"/>
  <c r="L33" i="10"/>
  <c r="K33" i="10"/>
  <c r="AS32" i="10"/>
  <c r="AP32" i="10"/>
  <c r="AK32" i="10"/>
  <c r="AM32" i="10" s="1"/>
  <c r="AJ32" i="10"/>
  <c r="AG32" i="10"/>
  <c r="AD32" i="10"/>
  <c r="Z32" i="10"/>
  <c r="Y32" i="10"/>
  <c r="X32" i="10"/>
  <c r="U32" i="10"/>
  <c r="R32" i="10"/>
  <c r="AA32" i="10" s="1"/>
  <c r="N32" i="10"/>
  <c r="L32" i="10"/>
  <c r="AT31" i="10"/>
  <c r="AS31" i="10"/>
  <c r="AP31" i="10"/>
  <c r="AM31" i="10"/>
  <c r="AJ31" i="10"/>
  <c r="AG31" i="10"/>
  <c r="AD31" i="10"/>
  <c r="Z31" i="10"/>
  <c r="Y31" i="10"/>
  <c r="X31" i="10"/>
  <c r="U31" i="10"/>
  <c r="R31" i="10"/>
  <c r="N31" i="10"/>
  <c r="L31" i="10"/>
  <c r="K31" i="10"/>
  <c r="AT30" i="10"/>
  <c r="AS30" i="10"/>
  <c r="AP30" i="10"/>
  <c r="AM30" i="10"/>
  <c r="AJ30" i="10"/>
  <c r="AG30" i="10"/>
  <c r="AD30" i="10"/>
  <c r="Z30" i="10"/>
  <c r="Y30" i="10"/>
  <c r="X30" i="10"/>
  <c r="U30" i="10"/>
  <c r="R30" i="10"/>
  <c r="N30" i="10"/>
  <c r="L30" i="10"/>
  <c r="K30" i="10"/>
  <c r="AU27" i="10"/>
  <c r="AR27" i="10"/>
  <c r="AQ27" i="10"/>
  <c r="AO27" i="10"/>
  <c r="AN27" i="10"/>
  <c r="AL27" i="10"/>
  <c r="AI27" i="10"/>
  <c r="AH27" i="10"/>
  <c r="AF27" i="10"/>
  <c r="AE27" i="10"/>
  <c r="AD27" i="10"/>
  <c r="AC27" i="10"/>
  <c r="AB27" i="10"/>
  <c r="W27" i="10"/>
  <c r="V27" i="10"/>
  <c r="T27" i="10"/>
  <c r="S27" i="10"/>
  <c r="Q27" i="10"/>
  <c r="P27" i="10"/>
  <c r="O27" i="10"/>
  <c r="AT26" i="10"/>
  <c r="AK26" i="10"/>
  <c r="AM26" i="10" s="1"/>
  <c r="M26" i="10" s="1"/>
  <c r="AA26" i="10"/>
  <c r="Z26" i="10"/>
  <c r="Y26" i="10"/>
  <c r="L26" i="10"/>
  <c r="AT25" i="10"/>
  <c r="AS25" i="10"/>
  <c r="AS27" i="10" s="1"/>
  <c r="AP25" i="10"/>
  <c r="AM25" i="10"/>
  <c r="AJ25" i="10"/>
  <c r="AG25" i="10"/>
  <c r="AG27" i="10" s="1"/>
  <c r="Z25" i="10"/>
  <c r="Y25" i="10"/>
  <c r="X25" i="10"/>
  <c r="U25" i="10"/>
  <c r="U27" i="10" s="1"/>
  <c r="R25" i="10"/>
  <c r="N25" i="10"/>
  <c r="L25" i="10"/>
  <c r="K25" i="10"/>
  <c r="AT24" i="10"/>
  <c r="AS24" i="10"/>
  <c r="AP24" i="10"/>
  <c r="AM24" i="10"/>
  <c r="AJ24" i="10"/>
  <c r="AG24" i="10"/>
  <c r="Z24" i="10"/>
  <c r="Y24" i="10"/>
  <c r="X24" i="10"/>
  <c r="U24" i="10"/>
  <c r="R24" i="10"/>
  <c r="N24" i="10"/>
  <c r="N27" i="10" s="1"/>
  <c r="L24" i="10"/>
  <c r="K24" i="10"/>
  <c r="AR18" i="10"/>
  <c r="AO18" i="10"/>
  <c r="AN18" i="10"/>
  <c r="AL18" i="10"/>
  <c r="AK18" i="10"/>
  <c r="AI18" i="10"/>
  <c r="AH18" i="10"/>
  <c r="AF18" i="10"/>
  <c r="AE18" i="10"/>
  <c r="AC18" i="10"/>
  <c r="W18" i="10"/>
  <c r="V18" i="10"/>
  <c r="T18" i="10"/>
  <c r="S18" i="10"/>
  <c r="Q18" i="10"/>
  <c r="P18" i="10"/>
  <c r="O18" i="10"/>
  <c r="K17" i="10"/>
  <c r="AB15" i="10"/>
  <c r="AD15" i="10" s="1"/>
  <c r="M15" i="10" s="1"/>
  <c r="L15" i="10"/>
  <c r="AQ14" i="10"/>
  <c r="AT14" i="10" s="1"/>
  <c r="AP14" i="10"/>
  <c r="AM14" i="10"/>
  <c r="AJ14" i="10"/>
  <c r="AG14" i="10"/>
  <c r="Z14" i="10"/>
  <c r="Y14" i="10"/>
  <c r="X14" i="10"/>
  <c r="U14" i="10"/>
  <c r="R14" i="10"/>
  <c r="N14" i="10"/>
  <c r="L14" i="10"/>
  <c r="AT9" i="10"/>
  <c r="AS9" i="10"/>
  <c r="AP9" i="10"/>
  <c r="AM9" i="10"/>
  <c r="AJ9" i="10"/>
  <c r="AJ18" i="10" s="1"/>
  <c r="AG9" i="10"/>
  <c r="AD9" i="10"/>
  <c r="Z9" i="10"/>
  <c r="Y9" i="10"/>
  <c r="X9" i="10"/>
  <c r="U9" i="10"/>
  <c r="R9" i="10"/>
  <c r="N9" i="10"/>
  <c r="L9" i="10"/>
  <c r="L18" i="10" s="1"/>
  <c r="K9" i="10"/>
  <c r="J6" i="10"/>
  <c r="B6" i="10"/>
  <c r="C6" i="10" s="1"/>
  <c r="D6" i="10" s="1"/>
  <c r="E6" i="10" s="1"/>
  <c r="F6" i="10" s="1"/>
  <c r="Y18" i="10" l="1"/>
  <c r="M36" i="10"/>
  <c r="K46" i="10"/>
  <c r="AA55" i="10"/>
  <c r="AA57" i="10"/>
  <c r="M57" i="10"/>
  <c r="AA58" i="10"/>
  <c r="Y27" i="10"/>
  <c r="M30" i="10"/>
  <c r="M44" i="10"/>
  <c r="AG46" i="10"/>
  <c r="AA49" i="10"/>
  <c r="M49" i="10"/>
  <c r="AA51" i="10"/>
  <c r="M51" i="10"/>
  <c r="M52" i="10"/>
  <c r="AA54" i="10"/>
  <c r="R27" i="10"/>
  <c r="Z27" i="10"/>
  <c r="AP27" i="10"/>
  <c r="M37" i="10"/>
  <c r="M40" i="10"/>
  <c r="M42" i="10"/>
  <c r="AA43" i="10"/>
  <c r="AA52" i="10"/>
  <c r="M56" i="10"/>
  <c r="M59" i="10"/>
  <c r="L30" i="12"/>
  <c r="L40" i="12"/>
  <c r="M35" i="10"/>
  <c r="R18" i="10"/>
  <c r="Z18" i="10"/>
  <c r="X18" i="10"/>
  <c r="M31" i="10"/>
  <c r="AA45" i="10"/>
  <c r="M45" i="10"/>
  <c r="M55" i="10"/>
  <c r="AA59" i="10"/>
  <c r="M25" i="10"/>
  <c r="AA46" i="10"/>
  <c r="M46" i="10"/>
  <c r="M60" i="10"/>
  <c r="M48" i="10"/>
  <c r="M54" i="10"/>
  <c r="AA56" i="10"/>
  <c r="M58" i="10"/>
  <c r="U18" i="10"/>
  <c r="AP18" i="10"/>
  <c r="AS14" i="10"/>
  <c r="AS18" i="10" s="1"/>
  <c r="K26" i="10"/>
  <c r="K27" i="10" s="1"/>
  <c r="AK27" i="10"/>
  <c r="K32" i="10"/>
  <c r="M34" i="10"/>
  <c r="AA35" i="10"/>
  <c r="AA36" i="10"/>
  <c r="AA38" i="10"/>
  <c r="M39" i="10"/>
  <c r="AA42" i="10"/>
  <c r="M47" i="10"/>
  <c r="AA33" i="10"/>
  <c r="AA14" i="10"/>
  <c r="AB14" i="10"/>
  <c r="K14" i="10" s="1"/>
  <c r="N18" i="10"/>
  <c r="AT18" i="10"/>
  <c r="AQ18" i="10"/>
  <c r="AM27" i="10"/>
  <c r="AA30" i="10"/>
  <c r="M38" i="10"/>
  <c r="AA39" i="10"/>
  <c r="AA40" i="10"/>
  <c r="AA41" i="10"/>
  <c r="AA47" i="10"/>
  <c r="AA48" i="10"/>
  <c r="M9" i="10"/>
  <c r="AM18" i="10"/>
  <c r="L27" i="10"/>
  <c r="X27" i="10"/>
  <c r="AJ27" i="10"/>
  <c r="AT27" i="10"/>
  <c r="AA25" i="10"/>
  <c r="AA31" i="10"/>
  <c r="AA34" i="10"/>
  <c r="AA37" i="10"/>
  <c r="M43" i="10"/>
  <c r="AA50" i="10"/>
  <c r="M50" i="10"/>
  <c r="M32" i="10"/>
  <c r="AA9" i="10"/>
  <c r="AA18" i="10" s="1"/>
  <c r="AU9" i="10"/>
  <c r="AU18" i="10" s="1"/>
  <c r="K15" i="10"/>
  <c r="AG18" i="10"/>
  <c r="AA24" i="10"/>
  <c r="AA27" i="10" s="1"/>
  <c r="AT32" i="10"/>
  <c r="M24" i="10"/>
  <c r="Q49" i="5"/>
  <c r="P49" i="5"/>
  <c r="O49" i="5"/>
  <c r="N49" i="5"/>
  <c r="M49" i="5"/>
  <c r="L48" i="5"/>
  <c r="L49" i="5" s="1"/>
  <c r="L47" i="5"/>
  <c r="Q45" i="5"/>
  <c r="P45" i="5"/>
  <c r="O45" i="5"/>
  <c r="N45" i="5"/>
  <c r="M45" i="5"/>
  <c r="L44" i="5"/>
  <c r="L45" i="5" s="1"/>
  <c r="O42" i="5"/>
  <c r="N42" i="5"/>
  <c r="M42" i="5"/>
  <c r="L41" i="5"/>
  <c r="L40" i="5"/>
  <c r="P37" i="5"/>
  <c r="Q37" i="5" s="1"/>
  <c r="P36" i="5"/>
  <c r="Q36" i="5" s="1"/>
  <c r="L35" i="5"/>
  <c r="L34" i="5"/>
  <c r="L33" i="5"/>
  <c r="L32" i="5"/>
  <c r="L31" i="5"/>
  <c r="Q30" i="5"/>
  <c r="P30" i="5"/>
  <c r="L30" i="5" s="1"/>
  <c r="P29" i="5"/>
  <c r="Q29" i="5" s="1"/>
  <c r="Q28" i="5"/>
  <c r="L27" i="5"/>
  <c r="L26" i="5"/>
  <c r="L25" i="5"/>
  <c r="L24" i="5"/>
  <c r="Q22" i="5"/>
  <c r="P22" i="5"/>
  <c r="O22" i="5"/>
  <c r="N22" i="5"/>
  <c r="M22" i="5"/>
  <c r="L21" i="5"/>
  <c r="L20" i="5"/>
  <c r="L19" i="5"/>
  <c r="L18" i="5"/>
  <c r="Q16" i="5"/>
  <c r="P16" i="5"/>
  <c r="O16" i="5"/>
  <c r="N16" i="5"/>
  <c r="M16" i="5"/>
  <c r="L15" i="5"/>
  <c r="L14" i="5"/>
  <c r="L16" i="5" s="1"/>
  <c r="Q12" i="5"/>
  <c r="P12" i="5"/>
  <c r="O12" i="5"/>
  <c r="N12" i="5"/>
  <c r="M12" i="5"/>
  <c r="L12" i="5"/>
  <c r="Q42" i="5" l="1"/>
  <c r="L42" i="5"/>
  <c r="L22" i="5"/>
  <c r="AD14" i="10"/>
  <c r="AD18" i="10" s="1"/>
  <c r="AB18" i="10"/>
  <c r="K18" i="10"/>
  <c r="M27" i="10"/>
  <c r="M14" i="10"/>
  <c r="M18" i="10" s="1"/>
  <c r="P42" i="5"/>
</calcChain>
</file>

<file path=xl/sharedStrings.xml><?xml version="1.0" encoding="utf-8"?>
<sst xmlns="http://schemas.openxmlformats.org/spreadsheetml/2006/main" count="968" uniqueCount="442">
  <si>
    <t>ООО "Интер-ТЕП"</t>
  </si>
  <si>
    <t>№ объекта</t>
  </si>
  <si>
    <t>Подключаемая нагрузка, Гкал/ч</t>
  </si>
  <si>
    <t>Заявитель</t>
  </si>
  <si>
    <t>ООО "ДомСтройИнвест"</t>
  </si>
  <si>
    <t>Объект подключения</t>
  </si>
  <si>
    <t>2016-2017</t>
  </si>
  <si>
    <t>№ п/п</t>
  </si>
  <si>
    <t>№
п/п</t>
  </si>
  <si>
    <t xml:space="preserve"> Наименование мероприятий</t>
  </si>
  <si>
    <t>Основание</t>
  </si>
  <si>
    <t>Обоснование необходимости 
(цель реализации)</t>
  </si>
  <si>
    <t>Описание и место расположения объекта</t>
  </si>
  <si>
    <t xml:space="preserve">Основные технические характеристики </t>
  </si>
  <si>
    <t>Год реализации мероприятия</t>
  </si>
  <si>
    <t>Расходы на реализацию, тыс. руб.</t>
  </si>
  <si>
    <t>Примечания</t>
  </si>
  <si>
    <t xml:space="preserve">Наименование показателя (мощность, протяженность, диаметр,и т.п.)
</t>
  </si>
  <si>
    <t>Ед.изм.</t>
  </si>
  <si>
    <t>Значение показателя</t>
  </si>
  <si>
    <t>в т.ч. по годам</t>
  </si>
  <si>
    <t>до реализации мероприятия</t>
  </si>
  <si>
    <t>после реализации мероприятия</t>
  </si>
  <si>
    <t>Всего</t>
  </si>
  <si>
    <t>2019-2022</t>
  </si>
  <si>
    <t>2023-2028</t>
  </si>
  <si>
    <t>Реконструкция источников тепловой энергии</t>
  </si>
  <si>
    <t>1.1.</t>
  </si>
  <si>
    <t>Реконструкция теплофикационной установки Архангельской ТЭЦ</t>
  </si>
  <si>
    <t>Предложения к Схеме теплоснабжения</t>
  </si>
  <si>
    <t>АТЭЦ</t>
  </si>
  <si>
    <t>2019-2021</t>
  </si>
  <si>
    <t>1.2.</t>
  </si>
  <si>
    <t>Переключение потребителей от Архангельской ТЭЦ (3-й вывод теплосети) на локальные источники теплоснабжения.
1. Строительство источника теплоснабжения на природном газе (БМК) в пос. Талаги (Аэропорт) мощностью 35 Гкал/ч.
2. Строительство источника теплоснабжения на природном газе (БМК) в дер. Талаги (Детская исправительная колония) мощностью 1 Гкал/ч.
3. Строительство теплотрассы 3-го вывода от Архангельской ТЭЦ до тепловой камеры ТК-3 с уменьшением диаметров с Ду 500 на Ду 200 мм,  протяженность  - 1.2 км.</t>
  </si>
  <si>
    <t>2019-2020</t>
  </si>
  <si>
    <t>Итого по разделу 1</t>
  </si>
  <si>
    <t>Реконструкция тепловых сетей от ЦТП</t>
  </si>
  <si>
    <t>Реконструкция тепловых сетей 1-го укрупненного района с применением труб "Профлекс"</t>
  </si>
  <si>
    <t>ИП 2014-2019</t>
  </si>
  <si>
    <t>2.2.1.1</t>
  </si>
  <si>
    <t>АГТС</t>
  </si>
  <si>
    <t>Реконструкция тепловых сетей 188 квартала с применением труб "Профлекс"</t>
  </si>
  <si>
    <t>2.2.1.2</t>
  </si>
  <si>
    <t>Итого по разделу 2</t>
  </si>
  <si>
    <t>Реконструкция оборудования ЦТП</t>
  </si>
  <si>
    <t>3.1.</t>
  </si>
  <si>
    <t>Строительство ЦТП ул.Литейная в Соломбальском округе (со строительством)</t>
  </si>
  <si>
    <t>2.2.1.4</t>
  </si>
  <si>
    <t>3.2.</t>
  </si>
  <si>
    <t>Модернизация ЦТП 188 квартала (ул.Выучейского, 79 к.2</t>
  </si>
  <si>
    <t>2.2.1.7</t>
  </si>
  <si>
    <t>3.3.</t>
  </si>
  <si>
    <t>Реконструкция зданий и оборудования ЦТП</t>
  </si>
  <si>
    <t>2016</t>
  </si>
  <si>
    <t>3.4.</t>
  </si>
  <si>
    <t>Реконструкция существующих ЦТП</t>
  </si>
  <si>
    <t>2019-2023</t>
  </si>
  <si>
    <t>Итого по разделу 3</t>
  </si>
  <si>
    <t>Реконструкция магистральных теплотрасс</t>
  </si>
  <si>
    <t>4.1.</t>
  </si>
  <si>
    <t>Реконструкция теплотрассы от ТК-3 до ТК-5  с Ду 700 до Ду 800</t>
  </si>
  <si>
    <t>2.2.1.9.</t>
  </si>
  <si>
    <t xml:space="preserve">295 м. трассы </t>
  </si>
  <si>
    <t>Диаметр</t>
  </si>
  <si>
    <t>700мм, минвата</t>
  </si>
  <si>
    <t>800мм ППМ</t>
  </si>
  <si>
    <t>4.2.</t>
  </si>
  <si>
    <t>Реконструкция теплотрассы от ТК 23-5 до ТК-23-6</t>
  </si>
  <si>
    <t>2.2.1.10</t>
  </si>
  <si>
    <t>116 м трассы</t>
  </si>
  <si>
    <t>400 мм минвата</t>
  </si>
  <si>
    <t>500 мм ППМ</t>
  </si>
  <si>
    <t>4.3.</t>
  </si>
  <si>
    <t>Реконструкция т/сети от  ТКС-22 до ТКС-24</t>
  </si>
  <si>
    <t>2.2.1.12</t>
  </si>
  <si>
    <t>4.4.</t>
  </si>
  <si>
    <t>Реконструкция теплотрассы от ТК-13 до ТК-16 с Ду 600 до Ду 700</t>
  </si>
  <si>
    <t>2.2.1.13.</t>
  </si>
  <si>
    <t>391 м трассы</t>
  </si>
  <si>
    <t>600 мм минвата</t>
  </si>
  <si>
    <t>700 мм ППМ</t>
  </si>
  <si>
    <t>2017-2019</t>
  </si>
  <si>
    <t>4.5.</t>
  </si>
  <si>
    <t>Строительство 4-го вывода от Архангельской ТЭЦ до ТК-200а</t>
  </si>
  <si>
    <t>4.6.</t>
  </si>
  <si>
    <t>Реконструкция 2-го вывода с увеличением диаметра с ДУ 1000 на Ду 1200 мм</t>
  </si>
  <si>
    <t>2020-2028</t>
  </si>
  <si>
    <t>4.7.</t>
  </si>
  <si>
    <t>Увеличение диаметра на участке от ТК-23-6 до ТК-23-9 с Ду 300 до Ду 400</t>
  </si>
  <si>
    <t>2022-2023</t>
  </si>
  <si>
    <t>4.8.</t>
  </si>
  <si>
    <t>Реконструкция магистрали от ТК- 13 до ТК-55 с увеличением на Ду 700</t>
  </si>
  <si>
    <t>2023-2026</t>
  </si>
  <si>
    <t>4.9.</t>
  </si>
  <si>
    <t>Реконструкция теплотрассы от ТК-8 до ТК-9 с Ду 700 до Ду 800</t>
  </si>
  <si>
    <t>205 м трассы</t>
  </si>
  <si>
    <t>700 мм минвата</t>
  </si>
  <si>
    <t>2019</t>
  </si>
  <si>
    <t>4.10.</t>
  </si>
  <si>
    <t>Реконструкция теплотрассы от ТК-5 до ТК-6 с Ду 700 до Ду 800</t>
  </si>
  <si>
    <t>212 м трассы</t>
  </si>
  <si>
    <t>4.11.</t>
  </si>
  <si>
    <t>Реконструкция теплотрассы от ТК-9 до ТК-10 с Ду 700 до Ду 800</t>
  </si>
  <si>
    <t>155 м трассы</t>
  </si>
  <si>
    <t>4.12.</t>
  </si>
  <si>
    <t>Реконструкция теплотрассы от ТК-10 до ТК-11 с Ду 700 до Ду 800</t>
  </si>
  <si>
    <t>245 м трассы</t>
  </si>
  <si>
    <t>2020-2021</t>
  </si>
  <si>
    <t>4.13.</t>
  </si>
  <si>
    <t>Строительство теплотрассы из Северного округа до ТКС-19-4 Ду 500, протяженностью 4,0 км</t>
  </si>
  <si>
    <t>2022-2028</t>
  </si>
  <si>
    <t>4.14.</t>
  </si>
  <si>
    <t>Реконструкция магистральных теплотрасс с увеличением диаметра на участках ТК-45 до ТКС-20 с Ду 500 на Ду 600 и от ТКС-20 доТКС-25 с Ду 500 до Ду 600</t>
  </si>
  <si>
    <t>4.15.</t>
  </si>
  <si>
    <t>Реконструкция участка магистральной тепловой сети от ТК-55-8 до ТК-55-9 длиной 1177 метров в двухтрубном исчислении и диаметром 800 мм (надземная прокладка) для обеспечения нормативной вероятности безотказной работы тепловых сетей</t>
  </si>
  <si>
    <t>4.16.</t>
  </si>
  <si>
    <t>Реконструкция участка магистральной тепловой сети от ТК-55-13 до ТК-55-15 длиной 376 метров в двухтрубном исчислении и диаметром 800 мм(подземная прокладка)для обеспечения нормативной вероятности безотказной работы тепловых сетей</t>
  </si>
  <si>
    <t>2023-2025</t>
  </si>
  <si>
    <t>4.17.</t>
  </si>
  <si>
    <t>Реконструкция теплотрассы от ТК-уз.1а до ТК-уз.1а-6  (Устройство ДНС по ул.Касаткиной.)</t>
  </si>
  <si>
    <t>2017</t>
  </si>
  <si>
    <t>4.18.</t>
  </si>
  <si>
    <t>Реконструкция теплотрассы от ТК-47 до ТК-48 (Устройство ДНС)</t>
  </si>
  <si>
    <t>Итого по разделу 4</t>
  </si>
  <si>
    <t>5.</t>
  </si>
  <si>
    <t>Строительство теплотрасс</t>
  </si>
  <si>
    <t>5.1.</t>
  </si>
  <si>
    <t>Строительство теплотрассы от ТК-15-2-3 до жилого дома по пр.Ломоносова</t>
  </si>
  <si>
    <t>2.2.1.15</t>
  </si>
  <si>
    <t>Итого по разделу 5</t>
  </si>
  <si>
    <t>6.</t>
  </si>
  <si>
    <t>Прочее</t>
  </si>
  <si>
    <t>6.1.</t>
  </si>
  <si>
    <t>Модернизация оборудования ПНС-1 АГТС с установкой частотного регулирования и с заменой насосов(проектирование, СМР по результатам проектирования)</t>
  </si>
  <si>
    <t>2.2.1.14</t>
  </si>
  <si>
    <t>2017-2018</t>
  </si>
  <si>
    <t>6.2.</t>
  </si>
  <si>
    <t>Установка системы АСУТП тепловых сетей от Архангельской ТЭЦ</t>
  </si>
  <si>
    <t>Итого по разделу 6</t>
  </si>
  <si>
    <t>Мероприятия по развитию системы теплоснабжения МО "Город Архангельск" на 2016-2028 г.г. для включения в схему теплоснабжения</t>
  </si>
  <si>
    <t>Приложение 13</t>
  </si>
  <si>
    <t>Год реализации проекта</t>
  </si>
  <si>
    <t>2020</t>
  </si>
  <si>
    <t>Реконструкция тепловых камер с установкой узлов учёта АГТС</t>
  </si>
  <si>
    <t>Создание автоматизированной системы учёта тепловой энергии в контрольных точках АГТС</t>
  </si>
  <si>
    <t>ООО "Эталон"</t>
  </si>
  <si>
    <t>ООО "АВТОМАТИКА-ВЕКТОР"</t>
  </si>
  <si>
    <t>ООО "Архлес-сервис"</t>
  </si>
  <si>
    <t>АО "Архангельскгражданреконструкция"</t>
  </si>
  <si>
    <t>«Многоэтажный жилой дом с помещениями общественного назначения на нижних этажах», расположенный по адресу: г. Архангельск, т.о. Майская горка, ул. Овощная, д. 4</t>
  </si>
  <si>
    <t>Леневихин Александр Владимирович</t>
  </si>
  <si>
    <t>ООО "Торговая фирма "Морсервис"</t>
  </si>
  <si>
    <t>Год начала реализации мероприятия</t>
  </si>
  <si>
    <t>Год окончания реализации мероприятия</t>
  </si>
  <si>
    <t>Расходы на реализацию мероприятий, тыс. рублей (без НДС)</t>
  </si>
  <si>
    <t>в т.ч. на эл.энергию</t>
  </si>
  <si>
    <t>в т.ч. на теплоэнергию</t>
  </si>
  <si>
    <t>Профинансировано к началу 2017г.</t>
  </si>
  <si>
    <t>Профинансировано к началу 2014г.</t>
  </si>
  <si>
    <t xml:space="preserve">Остаток  финансирования </t>
  </si>
  <si>
    <t>в т.ч. за счет платы за подключение</t>
  </si>
  <si>
    <t>2014-2016 План</t>
  </si>
  <si>
    <t>2014-2016 Факт</t>
  </si>
  <si>
    <t>Группа 1. Строительство, реконструкция  или  модернизация объектов в целях подключения потребителей:</t>
  </si>
  <si>
    <t>1.1. Строительство новых тепловых сетей в целях подключения потребителей</t>
  </si>
  <si>
    <t>1.1.1</t>
  </si>
  <si>
    <t>Строительство теплотрасс в счёт платы за подключение АГТС</t>
  </si>
  <si>
    <t>Подключение потребителей</t>
  </si>
  <si>
    <t>1.2. Строительство иных объектов системы централизованного теплоснабжения за исключением тепловых сетей, в целях подключения потребителей</t>
  </si>
  <si>
    <t>1.2.1.</t>
  </si>
  <si>
    <t>1.2.2.</t>
  </si>
  <si>
    <t>1.3. Увеличение пропускной способности существующих тепловых сетей в целях подключения потребителей</t>
  </si>
  <si>
    <t>1.3.1</t>
  </si>
  <si>
    <t>Реконструкция тепловых сетей в целях подключения новых потребителей</t>
  </si>
  <si>
    <t>2015</t>
  </si>
  <si>
    <t>2021</t>
  </si>
  <si>
    <t>1.3.3.</t>
  </si>
  <si>
    <t>1.4. Увеличение мощности и производительности существующих объектов централизованного теплоснабжения, за исключением тепловых сетей в целях подключения потребителей</t>
  </si>
  <si>
    <t>1.4.1.</t>
  </si>
  <si>
    <t>Всего по группе 1.</t>
  </si>
  <si>
    <t>Группа 2. Строительство новых объектов  системы централизованного теплоснабжения, не связанных с подключением новых потребителей, в том числе строительство новых тепловых сетей</t>
  </si>
  <si>
    <t>2.1.1.</t>
  </si>
  <si>
    <t>Всего по группе 2.</t>
  </si>
  <si>
    <t>Группа 2. Строительство новых объектов системы централизованного теплоснабжения, не связанных с подключением новых потребителей, в том числе строительство новых тепловых сетей</t>
  </si>
  <si>
    <t>Строительство ЦТП ул.Литейная в Соломбальском округе</t>
  </si>
  <si>
    <t>Повышение надёжности, снижение потерь</t>
  </si>
  <si>
    <t>2.1.2.</t>
  </si>
  <si>
    <t>Диаметр, протяжённость, тип изоляции</t>
  </si>
  <si>
    <t>мм,м</t>
  </si>
  <si>
    <t>100мм, 95м, минвата</t>
  </si>
  <si>
    <t>100мм, 55м, минвата</t>
  </si>
  <si>
    <t>2.1.3.</t>
  </si>
  <si>
    <t>Строительство 4-го вывода Архангельской ТЭЦ</t>
  </si>
  <si>
    <t>Повышение надёжности</t>
  </si>
  <si>
    <t>1000 мм, 6000 м</t>
  </si>
  <si>
    <t>Группа 3. Реконструкция или модернизация существующих объектов в целях снижения уровня износа существующих объектов  и (или) поставки энергии от разных источников</t>
  </si>
  <si>
    <t xml:space="preserve">3.1. Реконструкция или модернизация существующих тепловых сетей </t>
  </si>
  <si>
    <t>3.1.1</t>
  </si>
  <si>
    <t>Реконструкция теплотрассы от ТКС-22 до ТКС-24</t>
  </si>
  <si>
    <t>мм, м</t>
  </si>
  <si>
    <t>325мм, 215 м траммы, минвата</t>
  </si>
  <si>
    <t>325 мм, 215 м трассы, ППМи</t>
  </si>
  <si>
    <t>3.1.2</t>
  </si>
  <si>
    <t>Реконструкция теплотрассы от ТК-8 до ТК-9</t>
  </si>
  <si>
    <t>700 мм, 204 м трассы, минвата</t>
  </si>
  <si>
    <t>800мм, 204 м трассы, ППМи</t>
  </si>
  <si>
    <t>2018</t>
  </si>
  <si>
    <t>3.1.3</t>
  </si>
  <si>
    <t>Реконструкция теплотрассы от ТК-5 до ТК-6</t>
  </si>
  <si>
    <t>700 мм, 212 м трассы, минвата</t>
  </si>
  <si>
    <t>800 мм, 212 м трассы, ППМи</t>
  </si>
  <si>
    <t>3.1.4</t>
  </si>
  <si>
    <t>Реконструкция теплотрассы от ТК-9 до ТК-10</t>
  </si>
  <si>
    <t>700мм, 155 м.трассы, минвата</t>
  </si>
  <si>
    <t>800 мм, 155 м.трассы, ППМи</t>
  </si>
  <si>
    <t>3.1.5</t>
  </si>
  <si>
    <t>Реконструкция теплотрассы от ТК-10 до ТК-11</t>
  </si>
  <si>
    <t>700мм, 245 м.трассы, ППМи</t>
  </si>
  <si>
    <t>800 мм,245 м.трассы,  ППМи</t>
  </si>
  <si>
    <t>3.1.6</t>
  </si>
  <si>
    <t>количество</t>
  </si>
  <si>
    <t>шт.</t>
  </si>
  <si>
    <t>15</t>
  </si>
  <si>
    <t>3.1.7</t>
  </si>
  <si>
    <t>Реконструкция теплотрассы от ТК-45 до ТКС-12 (участок от ТК С-6 до ТК С-7)</t>
  </si>
  <si>
    <t>500мм, 102м.трассы, ППУ</t>
  </si>
  <si>
    <t>500мм, 102 м.трассы, ППМи</t>
  </si>
  <si>
    <t>2014</t>
  </si>
  <si>
    <t>3.1.8</t>
  </si>
  <si>
    <t>Монтаж системы автоматической пожарной сигнализации в помещении ЦТП АГТС</t>
  </si>
  <si>
    <t>1</t>
  </si>
  <si>
    <t>3.1.9</t>
  </si>
  <si>
    <t>Реконструкция теплотрассы от ТК-15-2-7-27 до ТК-15-2-7-33</t>
  </si>
  <si>
    <t>159-219 мм, 236 м.трассы, минераловата</t>
  </si>
  <si>
    <t>159-219мм, 236 м.трассы, ППМи</t>
  </si>
  <si>
    <t>2012</t>
  </si>
  <si>
    <t>3.1.10</t>
  </si>
  <si>
    <t>Реконструкция теплотрассы по пр. Обводный канал от ТК-6 до ТК-8</t>
  </si>
  <si>
    <t>700 мм, 256 м.трассы, минвата</t>
  </si>
  <si>
    <t>800 мм, 256 м трассы, ППМи</t>
  </si>
  <si>
    <t>3.1.11</t>
  </si>
  <si>
    <t>Реконструкция теплотрассы по пр. Обводный канал от ТК-23-2 до ТК-23-3</t>
  </si>
  <si>
    <t>Диаметр, прттяжённость, тип изоляции</t>
  </si>
  <si>
    <t>400мм, 166 м трассы, минвата</t>
  </si>
  <si>
    <t>500мм, 166 м трассы, ППМи</t>
  </si>
  <si>
    <t>3.1.12</t>
  </si>
  <si>
    <t>Реконструкция тепловых сетей 1-го укрупнённого района с применением труб "Профлекс"</t>
  </si>
  <si>
    <t>50мм, 70мм, 80мм, 100мм, 150мм, 200мм, 781 м трассы, минвата</t>
  </si>
  <si>
    <t>50мм, 70мм, 80мм, 100мм, 150мм, 200 мм, 781 м. трассы, изопрофлекс, ППУ</t>
  </si>
  <si>
    <t>3.1.13</t>
  </si>
  <si>
    <t>Реконструкция тепловых сетей 188 квартала с применением труб Профлекс</t>
  </si>
  <si>
    <t>57мм-479 м.трассы, 76мм-301 м.трассы, 89мм-414 м.трассы, 108мм-353м.трассы, 133мм-60 м.трассы, 159мм-241 м.трассы, 219мм - 11 м.трассы, минвата</t>
  </si>
  <si>
    <t>57мм-479 м.трассы, 76мм-301 м.трассы, 89мм-414 м.трассы, 108мм-353 м.трассы, 133мм-60 м.трассы, 159мм-241 м.трассы, 219мм - 11 м.трассы, ППУ, изопрофлекс</t>
  </si>
  <si>
    <t>3.1.14</t>
  </si>
  <si>
    <t>Создание системы сбора информации с приборов учёта, установленных на узлах потребителей тепловой энергии</t>
  </si>
  <si>
    <t>Повышение надёжности, снижение затрат</t>
  </si>
  <si>
    <t>3.1.15</t>
  </si>
  <si>
    <t>3.1.16</t>
  </si>
  <si>
    <t>4</t>
  </si>
  <si>
    <t>3.1.17</t>
  </si>
  <si>
    <t>Реконструкция здания производственной базы АГТС ул.П.Усова, 8 с перепланировкой помещений административной части.</t>
  </si>
  <si>
    <t>Улучшение условий работы персонала</t>
  </si>
  <si>
    <t>3.1.18</t>
  </si>
  <si>
    <t>Реконструкция теплотрассы от ТК-118 до ТК-120</t>
  </si>
  <si>
    <t>Повышение надёжности, сокращение потерь</t>
  </si>
  <si>
    <t>720 мм, 444 м. трассы, минераловата</t>
  </si>
  <si>
    <t>720 мм, 444 м. трассы, ППМи</t>
  </si>
  <si>
    <t>3.1.19</t>
  </si>
  <si>
    <t>Реконструкция теплотрассы от ТК-3 до ТК-47А и от ТК-3 до ТК-3 подз. Ул.Гагарина</t>
  </si>
  <si>
    <t>630 мм, 290 м. трассы, минераловата</t>
  </si>
  <si>
    <t>630 мм, 290 м. трассы, ППМи</t>
  </si>
  <si>
    <t>3.1.20</t>
  </si>
  <si>
    <t>Реконструкция теплотрассы от ТК-19 до уз.19-5</t>
  </si>
  <si>
    <t>3.1.21</t>
  </si>
  <si>
    <t>Реконструкция  ОПС производственной базы П.Усова,8</t>
  </si>
  <si>
    <t>Повышение безопасности.</t>
  </si>
  <si>
    <t>3.1.22</t>
  </si>
  <si>
    <t>Устройство системы видеонаблюдения на ПНС-2, ул.Дзержинского</t>
  </si>
  <si>
    <t>Строительство и реконструкция телотрасс ПАО "ТГК-2" для увеличения резерва пропускной способности и повышения надежности теплоснабжения по состоянию на 11.01.2018</t>
  </si>
  <si>
    <t>3.2.111</t>
  </si>
  <si>
    <t>Модернизация ЦТП 188 квартала (ул.Выучейского, 79, корп.2)</t>
  </si>
  <si>
    <t>Группа 4. Мероприятия, направленные на снижение негативного воздействия  на окружающую среду, достижение  плановых значений показателей  надежности и энергетической эффективности объектов теплоснабжения, повышение эффективности работы систем централизованного теплоснабжения</t>
  </si>
  <si>
    <t>4.1.1</t>
  </si>
  <si>
    <t xml:space="preserve">Реконструкция теплотрассы от ТК-3 до ТК-5 </t>
  </si>
  <si>
    <t>Снижение потерь</t>
  </si>
  <si>
    <t>700мм, 205 м трассы, минераловата</t>
  </si>
  <si>
    <t>800мм, 205 м, ППМи</t>
  </si>
  <si>
    <t>4.1.2</t>
  </si>
  <si>
    <t>Реконструкция теплотрассы от ТК-23-5 до ТК-23-6</t>
  </si>
  <si>
    <t>426мм, 114 м трассы, минераловата</t>
  </si>
  <si>
    <t>530мм, 114 м трассы, ППМи</t>
  </si>
  <si>
    <t>4.1.3</t>
  </si>
  <si>
    <t>Реконструкция теплотрассы от ТК-13 до ТК-16</t>
  </si>
  <si>
    <t>600мм, 391 м трассы, минераловата</t>
  </si>
  <si>
    <t>700 мм, 391 м трассы, ППМи</t>
  </si>
  <si>
    <t>4.1.4</t>
  </si>
  <si>
    <t>Количество</t>
  </si>
  <si>
    <t>4.1.5</t>
  </si>
  <si>
    <t>4.1.6</t>
  </si>
  <si>
    <t>Реконструкция котельных (Установка узлов коммерческого учёта тепловой энергии)</t>
  </si>
  <si>
    <t>2</t>
  </si>
  <si>
    <t>4.1.7</t>
  </si>
  <si>
    <t>Реконструкция ПНС-1 с установкой частотного регулирования</t>
  </si>
  <si>
    <t>ИП 2014-2021</t>
  </si>
  <si>
    <t>Снижение потерь, Подключение потребителей</t>
  </si>
  <si>
    <t>2018-2020</t>
  </si>
  <si>
    <t>2024-2029</t>
  </si>
  <si>
    <t>УФССП России по Архангельской области и Ненецкому автономному округу</t>
  </si>
  <si>
    <t>«Административное здание УФССП России по Архангельской области и Ненецкому автономному округу, г. Архангельск»», расположенном по адресу: ориентир здание. Участок находится примерно в 20 м от ориентира по направлению на юго-восток. Адрес ориентира: Архангельская область, г. Архангельск, ул. Комсомольская, дом 54</t>
  </si>
  <si>
    <t>"Лаборатория с производственными помещениями", расположенная по адресу: Архангельская область, г. Архангельск, по пр. Новгородский</t>
  </si>
  <si>
    <t>ООО "СоюзАрхСтрой"</t>
  </si>
  <si>
    <t>Многоэтажный многоквартирный жилой дом, расположенный по адресу г. Архангельск, территориальный округ Майская Горка,ул. Дачная</t>
  </si>
  <si>
    <t xml:space="preserve">«Многоэтажный жилой дом со встроенными помещениями общественного назначения», расположенном по адресу Архангельская область, г. Архангельск, Октябрьский территориальный округ, в границах ул. Карла Маркса и пр. Новгородского. </t>
  </si>
  <si>
    <t>ООО «Платинум»</t>
  </si>
  <si>
    <t>"Здание РБУ", расположенное по адресу: город Архангельск, Окружное шоссе, дом 3, корпус 3, строение 5</t>
  </si>
  <si>
    <t>"Здание общественного назначения", расположенное по адресу: обл. Архангельская, г. Архангельск, округ Майская горка, по ул. Ленина</t>
  </si>
  <si>
    <t>ООО "ФФФВ"</t>
  </si>
  <si>
    <t>"Спортивный зал ВАРАВИНО по адресу: г. Архангельск, ул. Никитова", расположенный по адресу: г. Архангельск, ул. Никитова</t>
  </si>
  <si>
    <t>"Материально-технический центр", расположенный по адресу: г. Архангельск, Ломоносовский территориальный округ, пр. Ленинградский, д. 6, корп. 1 (земельный участок кадастровый номер 29:22:050407:60)</t>
  </si>
  <si>
    <t>АО "Архгражданреконструкция"</t>
  </si>
  <si>
    <t>"Многоэтажный жилой дом (III очередь строительства) в составе комплекса многоэтажных жилых домов со встроенно-пристроенными помещениями общественного назначения", расположенный по адресу: Архангельская область,г. Архангельск, территориальный округ Майская горка, по  ул. Стрелковой (кадастровый номер ЗУ 29:22:060403:3304)</t>
  </si>
  <si>
    <t>ООО "ТРАНС-М"</t>
  </si>
  <si>
    <t xml:space="preserve"> «Гостиница по адресу г. Архангельск, пересечение пр. Новгородский и ул. Свободы», расположенном по адресу г. Архангельск, пересечение пр. Новгородский и ул. Свободы</t>
  </si>
  <si>
    <t>"Многоэтажный жилой дом со встроенными помещениями общественного назначения (1,2,3,4,5 этапы строительства), расположенный по адресу: Архангельская область, г. Архангельск, территориальный округ Майская горка, ул. Дачная</t>
  </si>
  <si>
    <t>ООО "Строитель"</t>
  </si>
  <si>
    <t xml:space="preserve">Среднеэтажный жилой дом, расположенный по адресу: Архангельская обл., г. Архангельск, Октябрьский территориальный округ, по ул. Вологодской, дом 18 </t>
  </si>
  <si>
    <t>ИП Вахрушев Юрий Александрович</t>
  </si>
  <si>
    <t>Здание магазина, расположенное по адресу: Архангельская область, г. Архангельск, округ Ломоносовский, ул. Вельская, дом 3</t>
  </si>
  <si>
    <t>Носова Анна Юрьевна</t>
  </si>
  <si>
    <t>Здание конторы, расположенное по адресу: г. Архангельск, наб. Северной Двины, д. 140, к. 1</t>
  </si>
  <si>
    <t>Двухэтажное здание кафе быстрого питания с магазином-кулинарией, расположенное по адресу: г. Архангельск, ул. Вологодская, д. 43, корп. 1</t>
  </si>
  <si>
    <t>Васильева Валентина Ивановна</t>
  </si>
  <si>
    <t>Спортивный клуб, расположенный по адресу: г. Архангельск, ул. Революции, д.8</t>
  </si>
  <si>
    <t>ООО "Прайм Инвест"</t>
  </si>
  <si>
    <t>Многоквартирный жилой дом, расположенный по адресу Архангельская область, г. Архангельск, Соломбальский территориальный округ, пр. Никольский</t>
  </si>
  <si>
    <t>ООО "Новый Век"</t>
  </si>
  <si>
    <t>«Здание подстанции № 4, общая площадь 261,7м², двухэтажное», расположенном по адресу: г. Архангельск, пр. Ломоносова, 79</t>
  </si>
  <si>
    <t>Общественный региональный Фонд социальной защиты военнослужащих и работников правоохранительных органов "Гарантия" по Архангельской области</t>
  </si>
  <si>
    <t>"Многоэтажный жилой дом со встроенными помещениями административного назначения (вторая очередь)", расположенном по адресу г. Архангельск, Ломоносовский территориальный округ, ул. Володарского</t>
  </si>
  <si>
    <t>ГКУ АО "ГУКС"</t>
  </si>
  <si>
    <t>Многоквартирный жилой дом (дом № 3), расположенный по адресу: Архангельская область, г. Архангельск, территориальный округ Майская горка, по пр. Московскому - ул. Карпогорской, кадастровые номера земельных участков 29:22:060401:88 и 29:22:060401:2718</t>
  </si>
  <si>
    <t xml:space="preserve">Евменов Николай Викторович, Пакулина Елена Николаевна </t>
  </si>
  <si>
    <t xml:space="preserve">Нежилое помещение подвала, расположенное по адресу: г. Архангельск на пересечении пр. Троицкого и ул. Поморская </t>
  </si>
  <si>
    <t>ИП Авалиани Наталья Юрьевна</t>
  </si>
  <si>
    <t>"Нежилое здание", расположенное по адресу: г. Архангельск, ул. Суфтина, д. 18</t>
  </si>
  <si>
    <t>ООО "СоюзАрхСтрой-Сбыт"</t>
  </si>
  <si>
    <t>"Многоквартирный жилой дом", расположенный по адресу: г. Архангельск, территориальный округ Варавино-Фактория, по 1-му Ленинградскому переулку</t>
  </si>
  <si>
    <t>"Многоквартирный жилой дом", расположенный по адресу: Архангельска область, г. Архангельск, Соломбальский территориальный округ, ул. Адмиралтейская, д. 3</t>
  </si>
  <si>
    <t>ООО "АрхИнвест"</t>
  </si>
  <si>
    <t>"Жилой многоквартирный дом", расположенном по адресу: г. Архангельск, округ Майская Горка, ул. Рабочая, 19</t>
  </si>
  <si>
    <t>Никитинский Виктор Валерьянович</t>
  </si>
  <si>
    <t>"Здание магазина", расположенное по адресу: местоположение установлено относительно ориентира, расположенного за пределами участка. Ориентир жилое дом. Участок находится примерно в 20 м от ориентира по направлению на восток. Почтовый адрес ориентира: обл. Архангельская, г. Архангельск. ул. Стрелковая, д. 26</t>
  </si>
  <si>
    <t>ИП Лукошков Дмитрий Алексеевич</t>
  </si>
  <si>
    <t>«Нежилое здание, расположенном по адресу: г. Архангельск, округ Октябрьский, ул. Карельская, д. 35, строение 3,</t>
  </si>
  <si>
    <t>ООО "ЖилСтрой"</t>
  </si>
  <si>
    <t>"Многоквартирный жилой дом с помещениями общественного назначения", расположенный по адресу: Архангельская область, г. Архангельск, Октябрьский территориальный округ, в границах пр. Ломоносова и ул. Гайдара, г. Архангельск</t>
  </si>
  <si>
    <t>Трусов Андрей Викторович</t>
  </si>
  <si>
    <t>Жилой дом, назначение жилое, 1 - этажный, общая площадь 90,8 кв.м., инв. № 11:401:002:000196090, лит А, А1, расположенном по адресу: Архангельская область, г. Архангельск, ул. Некрасова, д. 7</t>
  </si>
  <si>
    <t>ООО "СтройГрад"</t>
  </si>
  <si>
    <t>"Здание спортивного зала", расположенном по адресу: Архангельская область, г. Архангельск, территориальный округ Варавино-Фактория, ул. Воронина</t>
  </si>
  <si>
    <t>«Многоэтажный жилой дом по ул. Серафимовича в Ломоносовском территориальном округе г. Архангельска», расположенном по адресу: Архангельская обл., г. Архангельск, Ломоносовский территориальный округ, по ул. Серафимовича</t>
  </si>
  <si>
    <t>ООО"А4 Проджект"</t>
  </si>
  <si>
    <t>"Среднеэтажный жилой дом в осях 1-16/Р-Ц (2 очередь)", расположенном по адресу: Архангельская обл., г. Архангельск, Соломбальский территориальный округ, по ул. Краснофлотской</t>
  </si>
  <si>
    <t>Департамент транспорта, строительства и городской инфраструктуры Администрации МО "Город Архангельск"</t>
  </si>
  <si>
    <t>Строительство детского сада на 280 мест в 7 микрорайоне территориального округа Майская горка г. Архангельска, расположенный по адресу: на земельном участке с кадастровым номером 29:22:060403:60, местонахождение земельного участка: Архангельская область, г. Архангельск, территориальный округ Майская горка, ул. Стрелковая, в 26 метрах северо-восток от здания № 26, корп. 2 по ул. Стрелковой</t>
  </si>
  <si>
    <t>ИП Фатеев А.А.</t>
  </si>
  <si>
    <t>«Здание торгово-административного назначения с помещениями бытового обслуживания», расположенного по адресу: местоположение установлено согласно ориентира, расположенного за пределами участка. Ориентир жилой дом, участок находится примерно в 10 м от ориентира по направлению на запад. Адрес ориентира: Архангельская область, г. Архангельск, ул. Маяковского, д. 27.</t>
  </si>
  <si>
    <t>Индивидуальный предприниматель Попова Екатерина Геннадьевна</t>
  </si>
  <si>
    <t>"Здание административно-торгового назначения с гаражами и автостоянка", расположенное по адресу: г. Архангельск, пр. Дзержинского, д. 23, к. 1</t>
  </si>
  <si>
    <t>"Многоэтажный жилой дом (IV очередь строительства) в составе комплекса многоэтажных жилых домов со встроенно-пристроенными помещениями общественного назначения", расположенный по адресу: установлено примерно в 50 м на юг от ориентира, расположенного за пределами участка - жилое здание. Почтовый адрес ориентира: Архангельская область, г. Архангельск, ул. Стрелковая, д. 24</t>
  </si>
  <si>
    <t>Чертков Василий Юрьевич</t>
  </si>
  <si>
    <t>«Индивидуальный жилой дом», расположенный по адресу: г.Архангельск, Соломбальский территориальный округ, ул. Беломорская, кадастровый номер 29:22:022538:3</t>
  </si>
  <si>
    <t>"Среднеэтажный жилой дом", расположенный по адресу: Архангельская обл., г. Архангельск, Октябрьский территориальный округ, по ул. Вологодской</t>
  </si>
  <si>
    <t>ООО "ФИН-Строй"</t>
  </si>
  <si>
    <t>Малоэтажный многоквартирный жилой дом, расположенный по адресу г. Архангельск, 1-й Ленинградский переулок, д. 8, кадастровые номера 29:22:071601:88, 29:22:071601:90</t>
  </si>
  <si>
    <t>ООО «Архинвестресурс»</t>
  </si>
  <si>
    <t>«Многоквартирный жилой дом (1 очередь)», расположенном по адресу:                            г. Архангельск, ул. Гайдара, д. 59, корп. 4,</t>
  </si>
  <si>
    <t>ООО "Лунный лев"</t>
  </si>
  <si>
    <t>"Общественно-административный комплекс", расположенный по адресу Архангельская область, г. Архангельск, территориальный округ Варавино-Фактория на пересечении пр. Ленинградского и ул. Папанина</t>
  </si>
  <si>
    <t>ОАО "Архангельский траловый флот"</t>
  </si>
  <si>
    <t>Административное здание Управления - (г. Архангельск, пр. Ленинградский, 324)</t>
  </si>
  <si>
    <t>Диаметр теплотрассы, Ду мм</t>
  </si>
  <si>
    <t>Ориентировочная протяженность теплотрассы, м</t>
  </si>
  <si>
    <t>Расходы на реализацию, млн. руб</t>
  </si>
  <si>
    <t>2.1.</t>
  </si>
  <si>
    <t>2.2.</t>
  </si>
  <si>
    <t>2.3.</t>
  </si>
  <si>
    <t>2.4.</t>
  </si>
  <si>
    <t>3.1</t>
  </si>
  <si>
    <t>3.14</t>
  </si>
  <si>
    <t>3.10</t>
  </si>
  <si>
    <t>3.4</t>
  </si>
  <si>
    <t>Приложение 17</t>
  </si>
  <si>
    <t>Приложение 18</t>
  </si>
  <si>
    <t>Приложение 19</t>
  </si>
  <si>
    <t>Список мероприятий ПАО "ТГК-2" по строительству теплотрасс для подключения объектов по действующим договорам о подключении</t>
  </si>
  <si>
    <t>Мероприятия по развитию системы теплоснабжения МО "Город Архангельск" от Архангельской ТЭЦ на 2019-2028 г.г. для включения в схему теплоснабжения</t>
  </si>
  <si>
    <t>п. Талажский авиагородок.
  п. Талаги, МО "Талажское"</t>
  </si>
  <si>
    <t>Строительство 4-го вывода Архангельской ТЭЦ (ПИР)</t>
  </si>
  <si>
    <t xml:space="preserve">Строительство котельной в Талажском авиагородке 
(МО «Город Архангельск»)
</t>
  </si>
  <si>
    <t xml:space="preserve">Строительство котельной в пос. Талаги 
(МО «Приморский муниципальный район»)
</t>
  </si>
  <si>
    <t>1.3.</t>
  </si>
  <si>
    <t>1.4.</t>
  </si>
  <si>
    <t>8</t>
  </si>
  <si>
    <t>Модернизация тепловых сетей и ЦТП 188 квартала (ул.Выучейского, 79, корп.2)</t>
  </si>
  <si>
    <t>Строительство теплотрассы 3-го вывода от Архангельской ТЭЦ до тепловой камеры ТК-3 с уменьшением диаметров с Ду 500 на Ду 200 мм,  протяженность  - 1.2 км.</t>
  </si>
  <si>
    <t>700мм, 245 м.трассы, минвата</t>
  </si>
  <si>
    <t>273 мм, 117 м.трассы, ППМИ</t>
  </si>
  <si>
    <t>219 мм, 117м.трассы, минвата</t>
  </si>
  <si>
    <t>108/125 мм, 216.5 м.трассы, минвата</t>
  </si>
  <si>
    <t>89/108 мм, 216.5 м.трассы, минвата</t>
  </si>
  <si>
    <t>219мм, 73 м.трассы, минвата</t>
  </si>
  <si>
    <t>273 мм, 73 м.трассы, ППМИ</t>
  </si>
  <si>
    <t>159 мм, 113 м.трассы, минвата</t>
  </si>
  <si>
    <t>219 мм, 113 м.трассы, ППМИ</t>
  </si>
  <si>
    <t xml:space="preserve"> Реконструкция тепловой камеры ТК-55-6-4а АГТС</t>
  </si>
  <si>
    <t>Реконструкция теплотрассы от ТК-20а-5 до ТК-20а-6</t>
  </si>
  <si>
    <t>Диаметр, протяжённость, тип изоляции, тип прокладки</t>
  </si>
  <si>
    <t>420 мм, 141 м. трассы, минераловата, бесканальная</t>
  </si>
  <si>
    <t>420 мм, 141м. трассы, ППМи, непроходной канал</t>
  </si>
  <si>
    <t>Этого нет</t>
  </si>
  <si>
    <t>ИП Пшенишнюк Юлия Андреевна</t>
  </si>
  <si>
    <t>Здание общественного назначения, расположенное по адресу: Архангельская область, г. Архангельск, Ломоносовский территориальный округ, по ул. Романа Куликова</t>
  </si>
  <si>
    <t>Реконструкция магистрали от ТК- 19 до ТК-55 с увеличением на Ду 700</t>
  </si>
  <si>
    <t>3.2</t>
  </si>
  <si>
    <t>3.3</t>
  </si>
  <si>
    <t>3.5</t>
  </si>
  <si>
    <t>3.6</t>
  </si>
  <si>
    <t>3.7</t>
  </si>
  <si>
    <t>3.8</t>
  </si>
  <si>
    <t>3.9</t>
  </si>
  <si>
    <t>3.11</t>
  </si>
  <si>
    <t>3.12</t>
  </si>
  <si>
    <t>3.13</t>
  </si>
  <si>
    <t>3.15</t>
  </si>
  <si>
    <t>3.16</t>
  </si>
  <si>
    <t>3.17</t>
  </si>
  <si>
    <t>Список мероприятий по реконструкции тепловых сетей для подключения объектов по действующим договорам о подключении</t>
  </si>
  <si>
    <t xml:space="preserve"> Реконструия теплотрассы  ПАО «ТГК-2» от ТК-19 до ТК-19-1 с увеличением диаметра трубопроводов с Ду 200 мм на Ду 250 мм (ИП Авалиани)</t>
  </si>
  <si>
    <t>Реконструкция трассы ПАО «ТГК-2» теплотрассы  от уз.1а-5-7 до уз.1а-5-11 с увеличением диаметра трубопроводов с Ду 89 мм на Ду108  мм (ООО "Платинум")</t>
  </si>
  <si>
    <t>Реконструкция теплотрассы ПАО «ТГК-2» от узла ТК-55-12 до узла 55-12-1 с заменой диаметра трубопроводов с Ду 200 мм на Ду 250 мм. (ООО "Инер-ТЕП")</t>
  </si>
  <si>
    <t>Реконструкция теплотрассы ПАО «ТГК-2» от тепловой камеры ТК-55-12-2 до узла 55-12-3 с заменой диаметра трубопроводов с Ду 150 мм на Ду 200 мм (ООО "Инер-ТЕП")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</si>
</sst>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&quot; &quot;#,##0&quot; руб &quot;;&quot;-&quot;#,##0&quot; руб &quot;;&quot; - руб &quot;;&quot; &quot;@&quot; &quot;"/>
    <numFmt numFmtId="166" formatCode="&quot; &quot;#,##0&quot;   &quot;;&quot;-&quot;#,##0&quot;   &quot;;&quot; -   &quot;;&quot; &quot;@&quot; &quot;"/>
    <numFmt numFmtId="167" formatCode="&quot; &quot;#,##0.00&quot;   &quot;;&quot;-&quot;#,##0.00&quot;   &quot;;&quot; -&quot;00&quot;   &quot;;&quot; &quot;@&quot; &quot;"/>
    <numFmt numFmtId="168" formatCode="&quot;$&quot;#,##0_);[Red]\(&quot;$&quot;#,##0\)"/>
    <numFmt numFmtId="169" formatCode="&quot; &quot;#,##0.00[$р.]&quot; &quot;;&quot;-&quot;#,##0.00[$р.]&quot; &quot;;&quot; -&quot;00[$р.]&quot; &quot;;&quot; &quot;@&quot; &quot;"/>
    <numFmt numFmtId="170" formatCode="dd&quot;.&quot;mm&quot;.&quot;yyyy"/>
    <numFmt numFmtId="171" formatCode="&quot; &quot;#,##0.00[$€-401]&quot; &quot;;&quot;-&quot;#,##0.00[$€-401]&quot; &quot;;&quot; -&quot;00[$€-401]&quot; &quot;"/>
    <numFmt numFmtId="172" formatCode="&quot; &quot;#,##0&quot; &quot;;&quot; -&quot;#,##0&quot; &quot;;&quot; - &quot;;&quot; &quot;@&quot; &quot;"/>
    <numFmt numFmtId="173" formatCode="&quot; &quot;#,##0.00&quot; &quot;;&quot; -&quot;#,##0.00&quot; &quot;;&quot; -&quot;00&quot; &quot;;&quot; &quot;@&quot; &quot;"/>
    <numFmt numFmtId="174" formatCode="&quot;$&quot;#,##0"/>
    <numFmt numFmtId="175" formatCode="General_)"/>
    <numFmt numFmtId="176" formatCode="0&quot; &quot;"/>
    <numFmt numFmtId="177" formatCode="#,##0;[Red]&quot;-&quot;#,##0"/>
    <numFmt numFmtId="178" formatCode="#,##0.00;[Red]&quot;-&quot;#,##0.00"/>
    <numFmt numFmtId="179" formatCode="&quot; &quot;#,##0.00&quot; &quot;;&quot; (&quot;#,##0.00&quot;)&quot;;&quot; -&quot;00&quot; &quot;;&quot; &quot;@&quot; &quot;"/>
    <numFmt numFmtId="180" formatCode="&quot;$&quot;#,##0&quot; &quot;;[Red]&quot;($&quot;#,##0&quot;)&quot;"/>
    <numFmt numFmtId="181" formatCode="#,##0.000000"/>
    <numFmt numFmtId="182" formatCode="#,##0.00000"/>
    <numFmt numFmtId="183" formatCode="#,##0.000"/>
    <numFmt numFmtId="184" formatCode="#,##0.0000"/>
  </numFmts>
  <fonts count="69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 Cyr"/>
    </font>
    <font>
      <b/>
      <sz val="20"/>
      <name val="Arial Cyr"/>
      <charset val="204"/>
    </font>
    <font>
      <sz val="20"/>
      <color rgb="FFFF0000"/>
      <name val="Arial Cyr"/>
      <charset val="204"/>
    </font>
    <font>
      <b/>
      <sz val="16"/>
      <color theme="1"/>
      <name val="Verdana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  <charset val="204"/>
    </font>
    <font>
      <sz val="10"/>
      <name val="Helv"/>
    </font>
    <font>
      <sz val="10"/>
      <name val="Helv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rgb="FF000000"/>
      <name val="Calibri"/>
      <family val="2"/>
      <charset val="204"/>
    </font>
    <font>
      <sz val="11"/>
      <color rgb="FFFFFFFF"/>
      <name val="Calibri"/>
      <family val="2"/>
      <charset val="204"/>
    </font>
    <font>
      <sz val="10"/>
      <name val="MS Sans Serif"/>
      <family val="2"/>
      <charset val="204"/>
    </font>
    <font>
      <sz val="12"/>
      <color rgb="FF000000"/>
      <name val="Times New Roman"/>
      <family val="1"/>
      <charset val="204"/>
    </font>
    <font>
      <u/>
      <sz val="7"/>
      <color rgb="FF800080"/>
      <name val="Arial"/>
      <family val="2"/>
      <charset val="204"/>
    </font>
    <font>
      <b/>
      <sz val="10"/>
      <color rgb="FF000000"/>
      <name val="SvobodaFWF"/>
      <charset val="204"/>
    </font>
    <font>
      <b/>
      <sz val="12"/>
      <color rgb="FF000000"/>
      <name val="NTHelvetica/Cyrillic"/>
      <charset val="204"/>
    </font>
    <font>
      <b/>
      <sz val="18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u/>
      <sz val="9"/>
      <color rgb="FF0000FF"/>
      <name val="Arial"/>
      <family val="2"/>
      <charset val="204"/>
    </font>
    <font>
      <sz val="8"/>
      <name val="Helv"/>
      <charset val="204"/>
    </font>
    <font>
      <sz val="8"/>
      <name val="Helv"/>
    </font>
    <font>
      <sz val="10"/>
      <color rgb="FF000000"/>
      <name val="NTHelvetica/Cyrillic"/>
      <charset val="204"/>
    </font>
    <font>
      <b/>
      <sz val="10"/>
      <color rgb="FFFFFFFF"/>
      <name val="Verdana"/>
      <family val="2"/>
      <charset val="204"/>
    </font>
    <font>
      <sz val="10"/>
      <color rgb="FFFFFFFF"/>
      <name val="Arial"/>
      <family val="2"/>
      <charset val="204"/>
    </font>
    <font>
      <sz val="10"/>
      <color rgb="FF000000"/>
      <name val="Verdana"/>
      <family val="2"/>
      <charset val="204"/>
    </font>
    <font>
      <sz val="10"/>
      <name val="Arial Cyr"/>
      <family val="2"/>
      <charset val="204"/>
    </font>
    <font>
      <sz val="11"/>
      <color rgb="FF333399"/>
      <name val="Calibri"/>
      <family val="2"/>
      <charset val="204"/>
    </font>
    <font>
      <b/>
      <sz val="11"/>
      <color rgb="FF333333"/>
      <name val="Calibri"/>
      <family val="2"/>
      <charset val="204"/>
    </font>
    <font>
      <b/>
      <sz val="11"/>
      <color rgb="FFFF9900"/>
      <name val="Calibri"/>
      <family val="2"/>
      <charset val="204"/>
    </font>
    <font>
      <b/>
      <sz val="14"/>
      <color rgb="FF000000"/>
      <name val="Franklin Gothic Medium"/>
      <family val="2"/>
      <charset val="204"/>
    </font>
    <font>
      <b/>
      <sz val="13"/>
      <color rgb="FF003366"/>
      <name val="Calibri"/>
      <family val="2"/>
      <charset val="204"/>
    </font>
    <font>
      <b/>
      <sz val="11"/>
      <color rgb="FF003366"/>
      <name val="Calibri"/>
      <family val="2"/>
      <charset val="204"/>
    </font>
    <font>
      <b/>
      <sz val="9"/>
      <color rgb="FF000000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color rgb="FF000000"/>
      <name val="Tahoma"/>
      <family val="2"/>
      <charset val="204"/>
    </font>
    <font>
      <b/>
      <sz val="11"/>
      <color rgb="FF000000"/>
      <name val="Calibri"/>
      <family val="2"/>
      <charset val="204"/>
    </font>
    <font>
      <b/>
      <sz val="11"/>
      <color rgb="FFFFFFFF"/>
      <name val="Calibri"/>
      <family val="2"/>
      <charset val="204"/>
    </font>
    <font>
      <b/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8"/>
      <color rgb="FF003366"/>
      <name val="Cambria"/>
      <family val="1"/>
      <charset val="204"/>
    </font>
    <font>
      <sz val="11"/>
      <color rgb="FF993300"/>
      <name val="Calibri"/>
      <family val="2"/>
      <charset val="204"/>
    </font>
    <font>
      <sz val="10"/>
      <color rgb="FF000000"/>
      <name val="Courier New"/>
      <family val="3"/>
      <charset val="204"/>
    </font>
    <font>
      <sz val="11"/>
      <color rgb="FF800080"/>
      <name val="Calibri"/>
      <family val="2"/>
      <charset val="204"/>
    </font>
    <font>
      <sz val="11"/>
      <color rgb="FF000000"/>
      <name val="Times New Roman CYR"/>
      <family val="1"/>
      <charset val="204"/>
    </font>
    <font>
      <i/>
      <sz val="11"/>
      <color rgb="FF808080"/>
      <name val="Calibri"/>
      <family val="2"/>
      <charset val="204"/>
    </font>
    <font>
      <sz val="11"/>
      <color rgb="FFFF9900"/>
      <name val="Calibri"/>
      <family val="2"/>
      <charset val="204"/>
    </font>
    <font>
      <sz val="11"/>
      <color rgb="FFFF0000"/>
      <name val="Calibri"/>
      <family val="2"/>
      <charset val="204"/>
    </font>
    <font>
      <sz val="11"/>
      <color rgb="FF008000"/>
      <name val="Calibri"/>
      <family val="2"/>
      <charset val="204"/>
    </font>
    <font>
      <b/>
      <sz val="18"/>
      <color indexed="8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Arial Cyr"/>
      <charset val="204"/>
    </font>
    <font>
      <b/>
      <sz val="16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008080"/>
        <bgColor rgb="FF008080"/>
      </patternFill>
    </fill>
    <fill>
      <patternFill patternType="solid">
        <fgColor rgb="FF9999FF"/>
        <bgColor rgb="FF9999FF"/>
      </patternFill>
    </fill>
    <fill>
      <patternFill patternType="solid">
        <fgColor rgb="FF333399"/>
        <bgColor rgb="FF333399"/>
      </patternFill>
    </fill>
    <fill>
      <patternFill patternType="solid">
        <fgColor rgb="FF993366"/>
        <bgColor rgb="FF993366"/>
      </patternFill>
    </fill>
    <fill>
      <patternFill patternType="solid">
        <fgColor rgb="FF333333"/>
        <bgColor rgb="FF333333"/>
      </patternFill>
    </fill>
    <fill>
      <patternFill patternType="solid">
        <fgColor rgb="FF993300"/>
        <bgColor rgb="FF993300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indexed="27"/>
        <bgColor indexed="64"/>
      </patternFill>
    </fill>
    <fill>
      <patternFill patternType="solid">
        <fgColor rgb="FFFFFF99"/>
        <bgColor rgb="FFFFFF99"/>
      </patternFill>
    </fill>
    <fill>
      <patternFill patternType="solid">
        <fgColor rgb="FF969696"/>
        <bgColor rgb="FF969696"/>
      </patternFill>
    </fill>
    <fill>
      <patternFill patternType="solid">
        <fgColor rgb="FFFFFFCC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double">
        <color rgb="FFFF9900"/>
      </bottom>
      <diagonal/>
    </border>
  </borders>
  <cellStyleXfs count="242">
    <xf numFmtId="0" fontId="0" fillId="0" borderId="0"/>
    <xf numFmtId="0" fontId="4" fillId="0" borderId="0"/>
    <xf numFmtId="0" fontId="9" fillId="0" borderId="0" applyFill="0" applyProtection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 applyFill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>
      <alignment vertical="top"/>
    </xf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6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7" fillId="0" borderId="0"/>
    <xf numFmtId="0" fontId="15" fillId="0" borderId="0" applyNumberFormat="0" applyBorder="0" applyProtection="0"/>
    <xf numFmtId="0" fontId="15" fillId="0" borderId="0" applyNumberFormat="0" applyBorder="0" applyProtection="0"/>
    <xf numFmtId="0" fontId="18" fillId="0" borderId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7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5" fillId="0" borderId="0" applyNumberFormat="0" applyBorder="0" applyProtection="0"/>
    <xf numFmtId="0" fontId="18" fillId="0" borderId="0"/>
    <xf numFmtId="0" fontId="17" fillId="0" borderId="0"/>
    <xf numFmtId="0" fontId="16" fillId="0" borderId="0" applyNumberFormat="0" applyBorder="0" applyProtection="0"/>
    <xf numFmtId="0" fontId="16" fillId="0" borderId="0" applyNumberFormat="0" applyBorder="0" applyProtection="0"/>
    <xf numFmtId="0" fontId="16" fillId="0" borderId="0" applyNumberFormat="0" applyBorder="0" applyProtection="0"/>
    <xf numFmtId="0" fontId="16" fillId="0" borderId="0" applyNumberFormat="0" applyBorder="0" applyProtection="0"/>
    <xf numFmtId="0" fontId="16" fillId="0" borderId="0" applyNumberFormat="0" applyBorder="0" applyProtection="0"/>
    <xf numFmtId="0" fontId="17" fillId="0" borderId="0"/>
    <xf numFmtId="0" fontId="18" fillId="0" borderId="0"/>
    <xf numFmtId="0" fontId="17" fillId="0" borderId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6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8" fillId="0" borderId="0"/>
    <xf numFmtId="0" fontId="15" fillId="0" borderId="0" applyNumberFormat="0" applyBorder="0" applyProtection="0"/>
    <xf numFmtId="0" fontId="15" fillId="0" borderId="0" applyNumberFormat="0" applyBorder="0" applyProtection="0"/>
    <xf numFmtId="164" fontId="19" fillId="0" borderId="0">
      <protection locked="0"/>
    </xf>
    <xf numFmtId="164" fontId="19" fillId="0" borderId="0">
      <protection locked="0"/>
    </xf>
    <xf numFmtId="164" fontId="19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19" fillId="0" borderId="9">
      <protection locked="0"/>
    </xf>
    <xf numFmtId="165" fontId="16" fillId="0" borderId="0" applyBorder="0" applyProtection="0">
      <alignment horizontal="center"/>
    </xf>
    <xf numFmtId="165" fontId="16" fillId="0" borderId="0" applyBorder="0" applyProtection="0">
      <alignment horizontal="center"/>
    </xf>
    <xf numFmtId="165" fontId="16" fillId="0" borderId="0" applyBorder="0" applyProtection="0">
      <alignment horizontal="center"/>
    </xf>
    <xf numFmtId="165" fontId="16" fillId="0" borderId="0" applyBorder="0" applyProtection="0">
      <alignment horizontal="center"/>
    </xf>
    <xf numFmtId="0" fontId="21" fillId="3" borderId="0" applyNumberFormat="0" applyFont="0" applyBorder="0" applyAlignment="0" applyProtection="0"/>
    <xf numFmtId="0" fontId="21" fillId="4" borderId="0" applyNumberFormat="0" applyFont="0" applyBorder="0" applyAlignment="0" applyProtection="0"/>
    <xf numFmtId="0" fontId="21" fillId="5" borderId="0" applyNumberFormat="0" applyFont="0" applyBorder="0" applyAlignment="0" applyProtection="0"/>
    <xf numFmtId="0" fontId="21" fillId="6" borderId="0" applyNumberFormat="0" applyFont="0" applyBorder="0" applyAlignment="0" applyProtection="0"/>
    <xf numFmtId="0" fontId="21" fillId="7" borderId="0" applyNumberFormat="0" applyFont="0" applyBorder="0" applyAlignment="0" applyProtection="0"/>
    <xf numFmtId="0" fontId="21" fillId="8" borderId="0" applyNumberFormat="0" applyFont="0" applyBorder="0" applyAlignment="0" applyProtection="0"/>
    <xf numFmtId="0" fontId="21" fillId="9" borderId="0" applyNumberFormat="0" applyFont="0" applyBorder="0" applyAlignment="0" applyProtection="0"/>
    <xf numFmtId="0" fontId="21" fillId="10" borderId="0" applyNumberFormat="0" applyFont="0" applyBorder="0" applyAlignment="0" applyProtection="0"/>
    <xf numFmtId="0" fontId="21" fillId="11" borderId="0" applyNumberFormat="0" applyFont="0" applyBorder="0" applyAlignment="0" applyProtection="0"/>
    <xf numFmtId="0" fontId="21" fillId="6" borderId="0" applyNumberFormat="0" applyFont="0" applyBorder="0" applyAlignment="0" applyProtection="0"/>
    <xf numFmtId="0" fontId="21" fillId="9" borderId="0" applyNumberFormat="0" applyFont="0" applyBorder="0" applyAlignment="0" applyProtection="0"/>
    <xf numFmtId="0" fontId="21" fillId="12" borderId="0" applyNumberFormat="0" applyFont="0" applyBorder="0" applyAlignment="0" applyProtection="0"/>
    <xf numFmtId="0" fontId="22" fillId="13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166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8" fontId="23" fillId="0" borderId="0" applyFont="0" applyFill="0" applyBorder="0" applyAlignment="0" applyProtection="0"/>
    <xf numFmtId="169" fontId="21" fillId="0" borderId="0" applyFont="0" applyFill="0" applyBorder="0" applyAlignment="0" applyProtection="0"/>
    <xf numFmtId="170" fontId="21" fillId="0" borderId="0" applyFont="0" applyBorder="0" applyProtection="0">
      <alignment vertical="top"/>
    </xf>
    <xf numFmtId="0" fontId="24" fillId="0" borderId="0" applyNumberFormat="0" applyFill="0" applyBorder="0" applyAlignment="0" applyProtection="0"/>
    <xf numFmtId="171" fontId="21" fillId="0" borderId="0" applyFont="0" applyFill="0" applyBorder="0" applyAlignment="0" applyProtection="0"/>
    <xf numFmtId="171" fontId="21" fillId="0" borderId="0" applyFont="0" applyFill="0" applyBorder="0" applyAlignment="0" applyProtection="0"/>
    <xf numFmtId="171" fontId="21" fillId="0" borderId="0" applyFont="0" applyFill="0" applyBorder="0" applyAlignment="0" applyProtection="0"/>
    <xf numFmtId="171" fontId="2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Border="0" applyProtection="0">
      <alignment horizontal="center"/>
    </xf>
    <xf numFmtId="0" fontId="27" fillId="0" borderId="0" applyNumberFormat="0" applyBorder="0" applyProtection="0">
      <alignment horizontal="center"/>
    </xf>
    <xf numFmtId="0" fontId="27" fillId="17" borderId="0" applyNumberFormat="0" applyBorder="0" applyProtection="0">
      <alignment horizontal="center"/>
    </xf>
    <xf numFmtId="0" fontId="28" fillId="18" borderId="0" applyNumberFormat="0" applyBorder="0" applyProtection="0"/>
    <xf numFmtId="0" fontId="29" fillId="7" borderId="0" applyNumberFormat="0" applyBorder="0" applyProtection="0"/>
    <xf numFmtId="0" fontId="30" fillId="0" borderId="0" applyNumberFormat="0" applyBorder="0" applyProtection="0"/>
    <xf numFmtId="0" fontId="31" fillId="0" borderId="0" applyNumberFormat="0" applyFill="0" applyBorder="0" applyAlignment="0" applyProtection="0"/>
    <xf numFmtId="0" fontId="16" fillId="0" borderId="0" applyNumberFormat="0" applyBorder="0" applyProtection="0"/>
    <xf numFmtId="172" fontId="21" fillId="0" borderId="0" applyFont="0" applyFill="0" applyBorder="0" applyAlignment="0" applyProtection="0"/>
    <xf numFmtId="173" fontId="21" fillId="0" borderId="0" applyFont="0" applyFill="0" applyBorder="0" applyAlignment="0" applyProtection="0"/>
    <xf numFmtId="0" fontId="15" fillId="0" borderId="0" applyNumberFormat="0" applyBorder="0" applyProtection="0"/>
    <xf numFmtId="0" fontId="32" fillId="0" borderId="0"/>
    <xf numFmtId="0" fontId="15" fillId="0" borderId="0" applyNumberFormat="0" applyBorder="0" applyProtection="0"/>
    <xf numFmtId="0" fontId="33" fillId="0" borderId="0" applyNumberFormat="0">
      <alignment horizontal="left"/>
    </xf>
    <xf numFmtId="174" fontId="34" fillId="0" borderId="10">
      <alignment horizontal="left" vertical="center"/>
      <protection locked="0"/>
    </xf>
    <xf numFmtId="2" fontId="35" fillId="19" borderId="11" applyProtection="0"/>
    <xf numFmtId="2" fontId="35" fillId="19" borderId="11" applyProtection="0"/>
    <xf numFmtId="2" fontId="36" fillId="0" borderId="0" applyFill="0" applyBorder="0" applyProtection="0"/>
    <xf numFmtId="2" fontId="37" fillId="0" borderId="0" applyFill="0" applyBorder="0" applyProtection="0"/>
    <xf numFmtId="2" fontId="37" fillId="20" borderId="11" applyProtection="0"/>
    <xf numFmtId="2" fontId="37" fillId="21" borderId="11" applyProtection="0"/>
    <xf numFmtId="2" fontId="37" fillId="22" borderId="11" applyProtection="0"/>
    <xf numFmtId="2" fontId="37" fillId="22" borderId="11" applyProtection="0">
      <alignment horizontal="center"/>
    </xf>
    <xf numFmtId="2" fontId="37" fillId="21" borderId="11" applyProtection="0">
      <alignment horizontal="center"/>
    </xf>
    <xf numFmtId="0" fontId="22" fillId="19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25" borderId="0" applyNumberFormat="0" applyBorder="0" applyAlignment="0" applyProtection="0"/>
    <xf numFmtId="175" fontId="38" fillId="0" borderId="12">
      <protection locked="0"/>
    </xf>
    <xf numFmtId="0" fontId="39" fillId="8" borderId="13" applyNumberFormat="0" applyAlignment="0" applyProtection="0"/>
    <xf numFmtId="0" fontId="40" fillId="26" borderId="14" applyNumberFormat="0" applyAlignment="0" applyProtection="0"/>
    <xf numFmtId="0" fontId="41" fillId="26" borderId="13" applyNumberFormat="0" applyAlignment="0" applyProtection="0"/>
    <xf numFmtId="0" fontId="15" fillId="0" borderId="0" applyNumberFormat="0" applyBorder="0" applyProtection="0"/>
    <xf numFmtId="0" fontId="42" fillId="0" borderId="0" applyNumberFormat="0" applyBorder="0" applyProtection="0">
      <alignment horizontal="center" vertical="center" wrapText="1"/>
    </xf>
    <xf numFmtId="0" fontId="43" fillId="0" borderId="15" applyNumberFormat="0" applyFill="0" applyAlignment="0" applyProtection="0"/>
    <xf numFmtId="0" fontId="44" fillId="0" borderId="16" applyNumberFormat="0" applyFill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Border="0" applyProtection="0">
      <alignment horizontal="center" vertical="center" wrapText="1"/>
    </xf>
    <xf numFmtId="175" fontId="46" fillId="27" borderId="12"/>
    <xf numFmtId="4" fontId="47" fillId="28" borderId="0" applyBorder="0" applyProtection="0">
      <alignment horizontal="right"/>
    </xf>
    <xf numFmtId="0" fontId="48" fillId="0" borderId="17" applyNumberFormat="0" applyFill="0" applyAlignment="0" applyProtection="0"/>
    <xf numFmtId="0" fontId="49" fillId="29" borderId="18" applyNumberFormat="0" applyAlignment="0" applyProtection="0"/>
    <xf numFmtId="0" fontId="50" fillId="0" borderId="0" applyNumberFormat="0" applyBorder="0" applyProtection="0">
      <alignment horizontal="center" vertical="top" wrapText="1"/>
    </xf>
    <xf numFmtId="0" fontId="51" fillId="0" borderId="0" applyNumberFormat="0" applyBorder="0" applyProtection="0">
      <alignment horizontal="center" vertical="center" wrapText="1"/>
    </xf>
    <xf numFmtId="0" fontId="52" fillId="0" borderId="0" applyNumberFormat="0" applyFill="0" applyBorder="0" applyProtection="0">
      <alignment wrapText="1"/>
    </xf>
    <xf numFmtId="0" fontId="53" fillId="0" borderId="0" applyNumberFormat="0" applyFill="0" applyBorder="0" applyAlignment="0" applyProtection="0"/>
    <xf numFmtId="0" fontId="54" fillId="28" borderId="0" applyNumberFormat="0" applyBorder="0" applyAlignment="0" applyProtection="0"/>
    <xf numFmtId="0" fontId="21" fillId="0" borderId="0" applyNumberFormat="0" applyFont="0" applyBorder="0" applyProtection="0"/>
    <xf numFmtId="0" fontId="16" fillId="0" borderId="0" applyNumberFormat="0" applyBorder="0" applyProtection="0"/>
    <xf numFmtId="0" fontId="21" fillId="0" borderId="0"/>
    <xf numFmtId="176" fontId="55" fillId="0" borderId="0" applyBorder="0" applyProtection="0"/>
    <xf numFmtId="0" fontId="21" fillId="0" borderId="0" applyNumberFormat="0" applyFont="0" applyBorder="0" applyProtection="0"/>
    <xf numFmtId="0" fontId="21" fillId="0" borderId="0" applyNumberFormat="0" applyFont="0" applyBorder="0" applyProtection="0"/>
    <xf numFmtId="0" fontId="16" fillId="0" borderId="0" applyNumberFormat="0" applyBorder="0" applyProtection="0"/>
    <xf numFmtId="0" fontId="4" fillId="0" borderId="0"/>
    <xf numFmtId="49" fontId="47" fillId="0" borderId="0" applyBorder="0" applyProtection="0">
      <alignment vertical="top"/>
    </xf>
    <xf numFmtId="0" fontId="56" fillId="4" borderId="0" applyNumberFormat="0" applyBorder="0" applyAlignment="0" applyProtection="0"/>
    <xf numFmtId="0" fontId="57" fillId="28" borderId="0" applyNumberFormat="0" applyBorder="0" applyAlignment="0">
      <protection locked="0"/>
    </xf>
    <xf numFmtId="0" fontId="58" fillId="0" borderId="0" applyNumberFormat="0" applyFill="0" applyBorder="0" applyAlignment="0" applyProtection="0"/>
    <xf numFmtId="0" fontId="21" fillId="30" borderId="19" applyNumberFormat="0" applyFont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59" fillId="0" borderId="20" applyNumberFormat="0" applyFill="0" applyAlignment="0" applyProtection="0"/>
    <xf numFmtId="0" fontId="17" fillId="0" borderId="0"/>
    <xf numFmtId="0" fontId="16" fillId="0" borderId="0" applyNumberFormat="0" applyBorder="0" applyProtection="0"/>
    <xf numFmtId="174" fontId="16" fillId="0" borderId="0" applyFill="0" applyBorder="0" applyProtection="0"/>
    <xf numFmtId="0" fontId="60" fillId="0" borderId="0" applyNumberFormat="0" applyFill="0" applyBorder="0" applyAlignment="0" applyProtection="0"/>
    <xf numFmtId="49" fontId="52" fillId="0" borderId="0" applyBorder="0" applyProtection="0">
      <alignment horizontal="center"/>
    </xf>
    <xf numFmtId="177" fontId="21" fillId="0" borderId="0" applyFont="0" applyFill="0" applyBorder="0" applyAlignment="0" applyProtection="0"/>
    <xf numFmtId="3" fontId="21" fillId="0" borderId="0" applyFont="0" applyBorder="0">
      <alignment horizontal="right"/>
      <protection locked="0"/>
    </xf>
    <xf numFmtId="177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80" fontId="21" fillId="0" borderId="0" applyFont="0" applyFill="0" applyBorder="0" applyAlignment="0" applyProtection="0"/>
    <xf numFmtId="4" fontId="21" fillId="5" borderId="0" applyFont="0" applyBorder="0" applyProtection="0">
      <alignment horizontal="right"/>
    </xf>
    <xf numFmtId="4" fontId="47" fillId="5" borderId="0" applyBorder="0" applyProtection="0">
      <alignment horizontal="right"/>
    </xf>
    <xf numFmtId="4" fontId="47" fillId="8" borderId="0" applyBorder="0" applyProtection="0">
      <alignment horizontal="right"/>
    </xf>
    <xf numFmtId="0" fontId="61" fillId="5" borderId="0" applyNumberFormat="0" applyBorder="0" applyAlignment="0" applyProtection="0"/>
    <xf numFmtId="164" fontId="19" fillId="0" borderId="0">
      <protection locked="0"/>
    </xf>
    <xf numFmtId="0" fontId="39" fillId="8" borderId="13" applyNumberFormat="0" applyAlignment="0" applyProtection="0"/>
    <xf numFmtId="43" fontId="63" fillId="0" borderId="0" applyFont="0" applyFill="0" applyBorder="0" applyAlignment="0" applyProtection="0"/>
    <xf numFmtId="0" fontId="16" fillId="0" borderId="0" applyNumberFormat="0" applyBorder="0" applyProtection="0"/>
    <xf numFmtId="0" fontId="9" fillId="0" borderId="0" applyFill="0" applyProtection="0"/>
    <xf numFmtId="0" fontId="63" fillId="0" borderId="0"/>
  </cellStyleXfs>
  <cellXfs count="246">
    <xf numFmtId="0" fontId="0" fillId="0" borderId="0" xfId="0"/>
    <xf numFmtId="0" fontId="0" fillId="0" borderId="0" xfId="0" applyFill="1"/>
    <xf numFmtId="0" fontId="0" fillId="0" borderId="1" xfId="0" applyFill="1" applyBorder="1" applyAlignment="1">
      <alignment horizontal="center" vertical="center" wrapText="1"/>
    </xf>
    <xf numFmtId="0" fontId="1" fillId="0" borderId="1" xfId="5" applyFont="1" applyFill="1" applyBorder="1" applyAlignment="1">
      <alignment horizontal="center" vertical="center" wrapText="1"/>
    </xf>
    <xf numFmtId="0" fontId="1" fillId="0" borderId="1" xfId="6" applyFont="1" applyFill="1" applyBorder="1" applyAlignment="1">
      <alignment horizontal="center" vertical="center" wrapText="1"/>
    </xf>
    <xf numFmtId="0" fontId="4" fillId="0" borderId="0" xfId="1" applyNumberFormat="1" applyAlignment="1">
      <alignment horizontal="center"/>
    </xf>
    <xf numFmtId="0" fontId="4" fillId="0" borderId="0" xfId="1" applyAlignment="1">
      <alignment wrapText="1"/>
    </xf>
    <xf numFmtId="0" fontId="4" fillId="0" borderId="0" xfId="1" applyAlignment="1">
      <alignment horizontal="center" vertical="center"/>
    </xf>
    <xf numFmtId="0" fontId="4" fillId="0" borderId="0" xfId="1"/>
    <xf numFmtId="0" fontId="4" fillId="0" borderId="0" xfId="1" applyAlignment="1">
      <alignment horizontal="center"/>
    </xf>
    <xf numFmtId="0" fontId="5" fillId="0" borderId="0" xfId="1" applyFont="1" applyAlignment="1">
      <alignment horizontal="right" vertical="center"/>
    </xf>
    <xf numFmtId="0" fontId="6" fillId="0" borderId="0" xfId="1" applyFont="1"/>
    <xf numFmtId="0" fontId="7" fillId="0" borderId="3" xfId="1" applyFont="1" applyFill="1" applyBorder="1" applyAlignment="1" applyProtection="1">
      <alignment horizontal="center" vertical="center" wrapText="1"/>
    </xf>
    <xf numFmtId="0" fontId="4" fillId="0" borderId="0" xfId="1" applyFill="1" applyProtection="1"/>
    <xf numFmtId="0" fontId="7" fillId="0" borderId="4" xfId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top" wrapText="1"/>
    </xf>
    <xf numFmtId="0" fontId="7" fillId="0" borderId="1" xfId="1" applyFont="1" applyFill="1" applyBorder="1" applyAlignment="1" applyProtection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</xf>
    <xf numFmtId="0" fontId="7" fillId="2" borderId="1" xfId="1" applyNumberFormat="1" applyFont="1" applyFill="1" applyBorder="1" applyAlignment="1" applyProtection="1">
      <alignment horizontal="center" vertical="center" wrapText="1"/>
    </xf>
    <xf numFmtId="0" fontId="7" fillId="2" borderId="1" xfId="1" applyFont="1" applyFill="1" applyBorder="1" applyAlignment="1" applyProtection="1">
      <alignment horizontal="center" vertical="center" wrapText="1"/>
    </xf>
    <xf numFmtId="16" fontId="2" fillId="0" borderId="1" xfId="1" applyNumberFormat="1" applyFont="1" applyFill="1" applyBorder="1" applyAlignment="1" applyProtection="1">
      <alignment horizontal="center" vertical="center" wrapText="1"/>
    </xf>
    <xf numFmtId="0" fontId="6" fillId="0" borderId="1" xfId="4" applyNumberFormat="1" applyFont="1" applyFill="1" applyBorder="1" applyAlignment="1" applyProtection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 applyProtection="1">
      <alignment horizontal="center" vertical="center" wrapText="1"/>
    </xf>
    <xf numFmtId="3" fontId="2" fillId="0" borderId="1" xfId="1" applyNumberFormat="1" applyFont="1" applyFill="1" applyBorder="1" applyAlignment="1" applyProtection="1">
      <alignment horizontal="center" vertical="center" wrapText="1"/>
    </xf>
    <xf numFmtId="0" fontId="4" fillId="0" borderId="0" xfId="1" applyFont="1" applyFill="1" applyProtection="1"/>
    <xf numFmtId="0" fontId="2" fillId="0" borderId="1" xfId="1" applyFont="1" applyFill="1" applyBorder="1" applyAlignment="1" applyProtection="1">
      <alignment horizontal="left" vertical="center" wrapText="1"/>
    </xf>
    <xf numFmtId="49" fontId="2" fillId="0" borderId="1" xfId="1" applyNumberFormat="1" applyFont="1" applyFill="1" applyBorder="1" applyAlignment="1" applyProtection="1">
      <alignment horizontal="center" vertical="center" wrapText="1"/>
    </xf>
    <xf numFmtId="3" fontId="8" fillId="0" borderId="1" xfId="1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 applyProtection="1">
      <alignment horizontal="center" vertical="top" wrapText="1"/>
    </xf>
    <xf numFmtId="3" fontId="7" fillId="2" borderId="1" xfId="1" applyNumberFormat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wrapText="1"/>
    </xf>
    <xf numFmtId="0" fontId="6" fillId="0" borderId="1" xfId="1" applyNumberFormat="1" applyFont="1" applyFill="1" applyBorder="1" applyAlignment="1">
      <alignment horizontal="center" wrapText="1"/>
    </xf>
    <xf numFmtId="0" fontId="6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wrapText="1"/>
    </xf>
    <xf numFmtId="0" fontId="6" fillId="0" borderId="1" xfId="1" applyFont="1" applyFill="1" applyBorder="1" applyAlignment="1">
      <alignment wrapText="1"/>
    </xf>
    <xf numFmtId="3" fontId="6" fillId="0" borderId="1" xfId="1" applyNumberFormat="1" applyFont="1" applyFill="1" applyBorder="1" applyAlignment="1">
      <alignment horizontal="center" vertical="center" wrapText="1"/>
    </xf>
    <xf numFmtId="3" fontId="4" fillId="0" borderId="1" xfId="1" applyNumberFormat="1" applyBorder="1"/>
    <xf numFmtId="3" fontId="4" fillId="0" borderId="0" xfId="1" applyNumberFormat="1"/>
    <xf numFmtId="0" fontId="8" fillId="2" borderId="1" xfId="1" applyNumberFormat="1" applyFont="1" applyFill="1" applyBorder="1" applyAlignment="1">
      <alignment horizontal="center" wrapText="1"/>
    </xf>
    <xf numFmtId="0" fontId="8" fillId="2" borderId="1" xfId="4" applyNumberFormat="1" applyFont="1" applyFill="1" applyBorder="1" applyAlignment="1" applyProtection="1">
      <alignment vertical="center" wrapText="1"/>
    </xf>
    <xf numFmtId="0" fontId="6" fillId="2" borderId="1" xfId="1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wrapText="1"/>
    </xf>
    <xf numFmtId="49" fontId="2" fillId="2" borderId="1" xfId="1" applyNumberFormat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>
      <alignment wrapText="1"/>
    </xf>
    <xf numFmtId="0" fontId="6" fillId="2" borderId="1" xfId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16" fontId="6" fillId="0" borderId="1" xfId="1" applyNumberFormat="1" applyFont="1" applyFill="1" applyBorder="1" applyAlignment="1">
      <alignment horizontal="center" wrapText="1"/>
    </xf>
    <xf numFmtId="0" fontId="6" fillId="0" borderId="1" xfId="4" applyNumberFormat="1" applyFont="1" applyFill="1" applyBorder="1" applyAlignment="1" applyProtection="1">
      <alignment vertical="center" wrapText="1"/>
    </xf>
    <xf numFmtId="49" fontId="2" fillId="0" borderId="1" xfId="1" applyNumberFormat="1" applyFont="1" applyFill="1" applyBorder="1" applyAlignment="1" applyProtection="1">
      <alignment horizontal="left" vertical="center" wrapText="1"/>
    </xf>
    <xf numFmtId="49" fontId="2" fillId="0" borderId="1" xfId="1" applyNumberFormat="1" applyFont="1" applyFill="1" applyBorder="1" applyAlignment="1" applyProtection="1">
      <alignment horizontal="left" vertical="top" wrapText="1"/>
    </xf>
    <xf numFmtId="0" fontId="6" fillId="0" borderId="1" xfId="1" applyFont="1" applyFill="1" applyBorder="1" applyAlignment="1" applyProtection="1">
      <alignment wrapText="1"/>
    </xf>
    <xf numFmtId="0" fontId="4" fillId="0" borderId="0" xfId="1" applyAlignment="1">
      <alignment horizontal="left" vertical="center"/>
    </xf>
    <xf numFmtId="0" fontId="2" fillId="0" borderId="1" xfId="1" applyNumberFormat="1" applyFont="1" applyFill="1" applyBorder="1" applyAlignment="1" applyProtection="1">
      <alignment horizontal="center" vertical="top" wrapText="1"/>
    </xf>
    <xf numFmtId="0" fontId="6" fillId="0" borderId="1" xfId="1" applyFont="1" applyFill="1" applyBorder="1" applyAlignment="1">
      <alignment horizontal="left" vertical="center" wrapText="1"/>
    </xf>
    <xf numFmtId="3" fontId="6" fillId="0" borderId="1" xfId="1" applyNumberFormat="1" applyFont="1" applyFill="1" applyBorder="1" applyAlignment="1">
      <alignment horizontal="left" vertical="center" wrapText="1"/>
    </xf>
    <xf numFmtId="3" fontId="6" fillId="0" borderId="1" xfId="1" applyNumberFormat="1" applyFont="1" applyFill="1" applyBorder="1" applyAlignment="1" applyProtection="1">
      <alignment horizontal="center" vertical="center" wrapText="1"/>
    </xf>
    <xf numFmtId="49" fontId="2" fillId="0" borderId="2" xfId="1" applyNumberFormat="1" applyFont="1" applyFill="1" applyBorder="1" applyAlignment="1" applyProtection="1">
      <alignment horizontal="left" vertical="top" wrapText="1"/>
    </xf>
    <xf numFmtId="16" fontId="2" fillId="0" borderId="1" xfId="1" applyNumberFormat="1" applyFont="1" applyFill="1" applyBorder="1" applyAlignment="1" applyProtection="1">
      <alignment horizontal="center" vertical="top" wrapText="1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>
      <alignment vertical="center" wrapText="1"/>
    </xf>
    <xf numFmtId="0" fontId="4" fillId="0" borderId="0" xfId="1" applyFill="1" applyAlignment="1" applyProtection="1">
      <alignment vertical="center"/>
    </xf>
    <xf numFmtId="0" fontId="4" fillId="0" borderId="0" xfId="1" applyAlignment="1">
      <alignment vertical="center"/>
    </xf>
    <xf numFmtId="49" fontId="2" fillId="0" borderId="1" xfId="2" applyNumberFormat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 applyProtection="1">
      <alignment vertical="center" wrapText="1"/>
    </xf>
    <xf numFmtId="0" fontId="8" fillId="0" borderId="1" xfId="1" applyFont="1" applyFill="1" applyBorder="1" applyAlignment="1">
      <alignment wrapText="1"/>
    </xf>
    <xf numFmtId="49" fontId="2" fillId="0" borderId="1" xfId="2" applyNumberFormat="1" applyFont="1" applyFill="1" applyBorder="1" applyAlignment="1" applyProtection="1">
      <alignment horizontal="left" vertical="center" wrapText="1"/>
    </xf>
    <xf numFmtId="49" fontId="2" fillId="0" borderId="1" xfId="2" applyNumberFormat="1" applyFont="1" applyFill="1" applyBorder="1" applyAlignment="1" applyProtection="1">
      <alignment horizontal="left" vertical="top" wrapText="1"/>
    </xf>
    <xf numFmtId="3" fontId="2" fillId="0" borderId="1" xfId="2" applyNumberFormat="1" applyFont="1" applyFill="1" applyBorder="1" applyAlignment="1" applyProtection="1">
      <alignment horizontal="center" vertical="center" wrapText="1"/>
    </xf>
    <xf numFmtId="49" fontId="7" fillId="2" borderId="1" xfId="1" applyNumberFormat="1" applyFont="1" applyFill="1" applyBorder="1" applyAlignment="1" applyProtection="1">
      <alignment horizontal="left" vertical="center" wrapText="1"/>
    </xf>
    <xf numFmtId="49" fontId="2" fillId="2" borderId="1" xfId="1" applyNumberFormat="1" applyFont="1" applyFill="1" applyBorder="1" applyAlignment="1" applyProtection="1">
      <alignment horizontal="left" vertical="top" wrapText="1"/>
    </xf>
    <xf numFmtId="3" fontId="2" fillId="2" borderId="1" xfId="1" applyNumberFormat="1" applyFont="1" applyFill="1" applyBorder="1" applyAlignment="1" applyProtection="1">
      <alignment horizontal="center" vertical="center" wrapText="1"/>
    </xf>
    <xf numFmtId="3" fontId="2" fillId="0" borderId="1" xfId="9" applyNumberFormat="1" applyFont="1" applyFill="1" applyBorder="1" applyAlignment="1" applyProtection="1">
      <alignment horizontal="center" vertical="center" wrapText="1"/>
    </xf>
    <xf numFmtId="49" fontId="2" fillId="0" borderId="1" xfId="9" applyNumberFormat="1" applyFont="1" applyFill="1" applyBorder="1" applyAlignment="1" applyProtection="1">
      <alignment horizontal="left" vertical="center" wrapText="1"/>
    </xf>
    <xf numFmtId="49" fontId="2" fillId="0" borderId="1" xfId="9" applyNumberFormat="1" applyFont="1" applyFill="1" applyBorder="1" applyAlignment="1" applyProtection="1">
      <alignment horizontal="center" vertical="center" wrapText="1"/>
    </xf>
    <xf numFmtId="0" fontId="9" fillId="0" borderId="0" xfId="9" applyFill="1" applyAlignment="1" applyProtection="1">
      <alignment vertical="center"/>
    </xf>
    <xf numFmtId="49" fontId="2" fillId="0" borderId="2" xfId="9" applyNumberFormat="1" applyFont="1" applyFill="1" applyBorder="1" applyAlignment="1" applyProtection="1">
      <alignment horizontal="left" vertical="center" wrapText="1"/>
    </xf>
    <xf numFmtId="49" fontId="2" fillId="0" borderId="2" xfId="9" applyNumberFormat="1" applyFont="1" applyFill="1" applyBorder="1" applyAlignment="1" applyProtection="1">
      <alignment horizontal="center" vertical="center" wrapText="1"/>
    </xf>
    <xf numFmtId="0" fontId="9" fillId="0" borderId="0" xfId="9" applyFont="1" applyFill="1" applyAlignment="1" applyProtection="1">
      <alignment vertical="center"/>
    </xf>
    <xf numFmtId="0" fontId="9" fillId="0" borderId="0" xfId="9" applyFill="1" applyAlignment="1" applyProtection="1">
      <alignment vertical="top" wrapText="1"/>
    </xf>
    <xf numFmtId="0" fontId="9" fillId="0" borderId="0" xfId="9" applyFill="1" applyAlignment="1" applyProtection="1">
      <alignment horizontal="center" vertical="center" wrapText="1"/>
    </xf>
    <xf numFmtId="0" fontId="9" fillId="0" borderId="0" xfId="9" applyFill="1" applyProtection="1"/>
    <xf numFmtId="0" fontId="7" fillId="0" borderId="1" xfId="9" applyFont="1" applyFill="1" applyBorder="1" applyAlignment="1" applyProtection="1">
      <alignment horizontal="center" vertical="center" wrapText="1"/>
    </xf>
    <xf numFmtId="0" fontId="2" fillId="0" borderId="1" xfId="9" applyFont="1" applyFill="1" applyBorder="1" applyAlignment="1" applyProtection="1">
      <alignment horizontal="center" vertical="center" wrapText="1"/>
    </xf>
    <xf numFmtId="0" fontId="2" fillId="0" borderId="1" xfId="9" applyFont="1" applyFill="1" applyBorder="1" applyAlignment="1" applyProtection="1">
      <alignment horizontal="left" vertical="center" wrapText="1"/>
    </xf>
    <xf numFmtId="2" fontId="2" fillId="0" borderId="1" xfId="9" applyNumberFormat="1" applyFont="1" applyFill="1" applyBorder="1" applyAlignment="1" applyProtection="1">
      <alignment horizontal="left" vertical="center" wrapText="1"/>
    </xf>
    <xf numFmtId="3" fontId="2" fillId="0" borderId="1" xfId="9" applyNumberFormat="1" applyFont="1" applyFill="1" applyBorder="1" applyAlignment="1" applyProtection="1">
      <alignment horizontal="left" vertical="center" wrapText="1"/>
    </xf>
    <xf numFmtId="3" fontId="2" fillId="0" borderId="1" xfId="9" applyNumberFormat="1" applyFont="1" applyFill="1" applyBorder="1" applyAlignment="1" applyProtection="1">
      <alignment vertical="center" wrapText="1"/>
    </xf>
    <xf numFmtId="0" fontId="9" fillId="0" borderId="0" xfId="9" applyFill="1" applyAlignment="1" applyProtection="1">
      <alignment horizontal="center" vertical="center"/>
    </xf>
    <xf numFmtId="49" fontId="2" fillId="2" borderId="1" xfId="9" applyNumberFormat="1" applyFont="1" applyFill="1" applyBorder="1" applyAlignment="1" applyProtection="1">
      <alignment horizontal="center" vertical="center" wrapText="1"/>
    </xf>
    <xf numFmtId="49" fontId="2" fillId="2" borderId="1" xfId="9" applyNumberFormat="1" applyFont="1" applyFill="1" applyBorder="1" applyAlignment="1" applyProtection="1">
      <alignment horizontal="left" vertical="center" wrapText="1"/>
    </xf>
    <xf numFmtId="3" fontId="2" fillId="2" borderId="1" xfId="9" applyNumberFormat="1" applyFont="1" applyFill="1" applyBorder="1" applyAlignment="1" applyProtection="1">
      <alignment horizontal="center" vertical="center" wrapText="1"/>
    </xf>
    <xf numFmtId="0" fontId="9" fillId="2" borderId="0" xfId="9" applyFill="1" applyAlignment="1" applyProtection="1">
      <alignment vertical="center"/>
    </xf>
    <xf numFmtId="49" fontId="2" fillId="31" borderId="1" xfId="3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6" fillId="0" borderId="1" xfId="4" applyNumberFormat="1" applyFont="1" applyFill="1" applyBorder="1" applyAlignment="1" applyProtection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49" fontId="2" fillId="0" borderId="1" xfId="3" applyNumberFormat="1" applyFont="1" applyFill="1" applyBorder="1" applyAlignment="1" applyProtection="1">
      <alignment horizontal="center" vertical="center" wrapText="1"/>
    </xf>
    <xf numFmtId="0" fontId="0" fillId="0" borderId="0" xfId="0"/>
    <xf numFmtId="49" fontId="2" fillId="31" borderId="1" xfId="9" applyNumberFormat="1" applyFont="1" applyFill="1" applyBorder="1" applyAlignment="1" applyProtection="1">
      <alignment horizontal="center" vertical="center" wrapText="1"/>
    </xf>
    <xf numFmtId="3" fontId="2" fillId="31" borderId="1" xfId="9" applyNumberFormat="1" applyFont="1" applyFill="1" applyBorder="1" applyAlignment="1" applyProtection="1">
      <alignment horizontal="center" vertical="center" wrapText="1"/>
    </xf>
    <xf numFmtId="0" fontId="6" fillId="31" borderId="1" xfId="1" applyFont="1" applyFill="1" applyBorder="1" applyAlignment="1">
      <alignment wrapText="1"/>
    </xf>
    <xf numFmtId="16" fontId="6" fillId="31" borderId="1" xfId="1" applyNumberFormat="1" applyFont="1" applyFill="1" applyBorder="1" applyAlignment="1">
      <alignment horizontal="center" wrapText="1"/>
    </xf>
    <xf numFmtId="49" fontId="2" fillId="31" borderId="1" xfId="3" applyNumberFormat="1" applyFont="1" applyFill="1" applyBorder="1" applyAlignment="1" applyProtection="1">
      <alignment horizontal="left" vertical="center" wrapText="1"/>
    </xf>
    <xf numFmtId="0" fontId="6" fillId="31" borderId="1" xfId="1" applyNumberFormat="1" applyFont="1" applyFill="1" applyBorder="1" applyAlignment="1">
      <alignment horizontal="center" vertical="center" wrapText="1"/>
    </xf>
    <xf numFmtId="49" fontId="2" fillId="31" borderId="1" xfId="1" applyNumberFormat="1" applyFont="1" applyFill="1" applyBorder="1" applyAlignment="1" applyProtection="1">
      <alignment horizontal="center" vertical="center" wrapText="1"/>
    </xf>
    <xf numFmtId="1" fontId="2" fillId="31" borderId="1" xfId="1" applyNumberFormat="1" applyFont="1" applyFill="1" applyBorder="1" applyAlignment="1" applyProtection="1">
      <alignment horizontal="center" vertical="center" wrapText="1"/>
    </xf>
    <xf numFmtId="3" fontId="2" fillId="31" borderId="1" xfId="1" applyNumberFormat="1" applyFont="1" applyFill="1" applyBorder="1" applyAlignment="1" applyProtection="1">
      <alignment horizontal="center" vertical="center" wrapText="1"/>
    </xf>
    <xf numFmtId="3" fontId="4" fillId="31" borderId="0" xfId="1" applyNumberFormat="1" applyFill="1"/>
    <xf numFmtId="3" fontId="6" fillId="31" borderId="1" xfId="1" applyNumberFormat="1" applyFont="1" applyFill="1" applyBorder="1" applyAlignment="1">
      <alignment horizontal="center" vertical="center" wrapText="1"/>
    </xf>
    <xf numFmtId="3" fontId="2" fillId="31" borderId="1" xfId="3" applyNumberFormat="1" applyFont="1" applyFill="1" applyBorder="1" applyAlignment="1" applyProtection="1">
      <alignment horizontal="center" vertical="center" wrapText="1"/>
    </xf>
    <xf numFmtId="0" fontId="0" fillId="31" borderId="0" xfId="0" applyFill="1"/>
    <xf numFmtId="49" fontId="2" fillId="31" borderId="1" xfId="1" applyNumberFormat="1" applyFont="1" applyFill="1" applyBorder="1" applyAlignment="1" applyProtection="1">
      <alignment horizontal="center" vertical="top" wrapText="1"/>
    </xf>
    <xf numFmtId="49" fontId="2" fillId="31" borderId="1" xfId="9" applyNumberFormat="1" applyFont="1" applyFill="1" applyBorder="1" applyAlignment="1" applyProtection="1">
      <alignment horizontal="left" vertical="center" wrapText="1"/>
    </xf>
    <xf numFmtId="0" fontId="6" fillId="31" borderId="1" xfId="1" applyFont="1" applyFill="1" applyBorder="1" applyAlignment="1" applyProtection="1">
      <alignment vertical="center" wrapText="1"/>
    </xf>
    <xf numFmtId="0" fontId="10" fillId="0" borderId="0" xfId="1" applyFont="1" applyAlignment="1">
      <alignment wrapText="1"/>
    </xf>
    <xf numFmtId="0" fontId="6" fillId="31" borderId="1" xfId="1" applyFont="1" applyFill="1" applyBorder="1" applyAlignment="1">
      <alignment vertical="center" wrapText="1"/>
    </xf>
    <xf numFmtId="0" fontId="6" fillId="31" borderId="1" xfId="1" applyFont="1" applyFill="1" applyBorder="1" applyAlignment="1">
      <alignment horizontal="center" vertical="center" wrapText="1"/>
    </xf>
    <xf numFmtId="49" fontId="2" fillId="31" borderId="1" xfId="2" applyNumberFormat="1" applyFont="1" applyFill="1" applyBorder="1" applyAlignment="1" applyProtection="1">
      <alignment horizontal="center" vertical="center" wrapText="1"/>
    </xf>
    <xf numFmtId="0" fontId="6" fillId="31" borderId="1" xfId="1" applyFont="1" applyFill="1" applyBorder="1" applyAlignment="1" applyProtection="1">
      <alignment wrapText="1"/>
    </xf>
    <xf numFmtId="0" fontId="8" fillId="31" borderId="1" xfId="1" applyFont="1" applyFill="1" applyBorder="1" applyAlignment="1">
      <alignment wrapText="1"/>
    </xf>
    <xf numFmtId="0" fontId="65" fillId="0" borderId="0" xfId="1" applyFont="1" applyAlignment="1">
      <alignment horizontal="right" wrapText="1"/>
    </xf>
    <xf numFmtId="0" fontId="66" fillId="0" borderId="0" xfId="0" applyFont="1" applyFill="1" applyAlignment="1">
      <alignment horizontal="right"/>
    </xf>
    <xf numFmtId="3" fontId="7" fillId="31" borderId="1" xfId="1" applyNumberFormat="1" applyFont="1" applyFill="1" applyBorder="1" applyAlignment="1" applyProtection="1">
      <alignment horizontal="center" vertical="center" wrapText="1"/>
    </xf>
    <xf numFmtId="1" fontId="67" fillId="0" borderId="1" xfId="2" applyNumberFormat="1" applyFont="1" applyFill="1" applyBorder="1" applyAlignment="1" applyProtection="1">
      <alignment horizontal="center" vertical="center" wrapText="1"/>
    </xf>
    <xf numFmtId="3" fontId="67" fillId="31" borderId="1" xfId="1" applyNumberFormat="1" applyFont="1" applyFill="1" applyBorder="1" applyAlignment="1" applyProtection="1">
      <alignment horizontal="center" vertical="center" wrapText="1"/>
    </xf>
    <xf numFmtId="0" fontId="4" fillId="31" borderId="0" xfId="1" applyNumberFormat="1" applyFill="1" applyAlignment="1">
      <alignment horizontal="center"/>
    </xf>
    <xf numFmtId="0" fontId="4" fillId="31" borderId="0" xfId="1" applyFill="1" applyAlignment="1">
      <alignment wrapText="1"/>
    </xf>
    <xf numFmtId="0" fontId="4" fillId="31" borderId="0" xfId="1" applyFill="1" applyAlignment="1">
      <alignment horizontal="center" vertical="center"/>
    </xf>
    <xf numFmtId="0" fontId="4" fillId="31" borderId="0" xfId="1" applyFill="1"/>
    <xf numFmtId="0" fontId="4" fillId="31" borderId="0" xfId="1" applyFill="1" applyAlignment="1">
      <alignment horizontal="center"/>
    </xf>
    <xf numFmtId="0" fontId="65" fillId="31" borderId="0" xfId="1" applyFont="1" applyFill="1" applyAlignment="1">
      <alignment horizontal="right" wrapText="1"/>
    </xf>
    <xf numFmtId="0" fontId="6" fillId="31" borderId="0" xfId="1" applyFont="1" applyFill="1"/>
    <xf numFmtId="0" fontId="7" fillId="31" borderId="1" xfId="1" applyFont="1" applyFill="1" applyBorder="1" applyAlignment="1" applyProtection="1">
      <alignment horizontal="center" vertical="top" wrapText="1"/>
    </xf>
    <xf numFmtId="0" fontId="7" fillId="31" borderId="1" xfId="1" applyFont="1" applyFill="1" applyBorder="1" applyAlignment="1" applyProtection="1">
      <alignment horizontal="center" vertical="center" wrapText="1"/>
    </xf>
    <xf numFmtId="0" fontId="7" fillId="31" borderId="1" xfId="1" applyNumberFormat="1" applyFont="1" applyFill="1" applyBorder="1" applyAlignment="1" applyProtection="1">
      <alignment horizontal="center" vertical="center" wrapText="1"/>
    </xf>
    <xf numFmtId="1" fontId="7" fillId="31" borderId="1" xfId="1" applyNumberFormat="1" applyFont="1" applyFill="1" applyBorder="1" applyAlignment="1" applyProtection="1">
      <alignment horizontal="center" vertical="center" wrapText="1"/>
    </xf>
    <xf numFmtId="16" fontId="2" fillId="31" borderId="1" xfId="1" applyNumberFormat="1" applyFont="1" applyFill="1" applyBorder="1" applyAlignment="1" applyProtection="1">
      <alignment horizontal="center" vertical="center" wrapText="1"/>
    </xf>
    <xf numFmtId="0" fontId="6" fillId="31" borderId="1" xfId="4" applyNumberFormat="1" applyFont="1" applyFill="1" applyBorder="1" applyAlignment="1" applyProtection="1">
      <alignment horizontal="left" vertical="center" wrapText="1"/>
    </xf>
    <xf numFmtId="0" fontId="2" fillId="31" borderId="1" xfId="1" applyFont="1" applyFill="1" applyBorder="1" applyAlignment="1" applyProtection="1">
      <alignment horizontal="center" vertical="center" wrapText="1"/>
    </xf>
    <xf numFmtId="0" fontId="2" fillId="31" borderId="1" xfId="1" applyFont="1" applyFill="1" applyBorder="1" applyAlignment="1" applyProtection="1">
      <alignment horizontal="left" vertical="center" wrapText="1"/>
    </xf>
    <xf numFmtId="0" fontId="8" fillId="31" borderId="1" xfId="1" applyNumberFormat="1" applyFont="1" applyFill="1" applyBorder="1" applyAlignment="1">
      <alignment horizontal="center" wrapText="1"/>
    </xf>
    <xf numFmtId="0" fontId="8" fillId="31" borderId="1" xfId="4" applyNumberFormat="1" applyFont="1" applyFill="1" applyBorder="1" applyAlignment="1" applyProtection="1">
      <alignment vertical="center" wrapText="1"/>
    </xf>
    <xf numFmtId="1" fontId="6" fillId="31" borderId="1" xfId="1" applyNumberFormat="1" applyFont="1" applyFill="1" applyBorder="1" applyAlignment="1">
      <alignment horizontal="center" vertical="center" wrapText="1"/>
    </xf>
    <xf numFmtId="0" fontId="6" fillId="31" borderId="1" xfId="1" applyNumberFormat="1" applyFont="1" applyFill="1" applyBorder="1" applyAlignment="1">
      <alignment horizontal="center" wrapText="1"/>
    </xf>
    <xf numFmtId="0" fontId="2" fillId="31" borderId="1" xfId="1" applyNumberFormat="1" applyFont="1" applyFill="1" applyBorder="1" applyAlignment="1" applyProtection="1">
      <alignment horizontal="center" vertical="top" wrapText="1"/>
    </xf>
    <xf numFmtId="0" fontId="6" fillId="31" borderId="1" xfId="1" applyFont="1" applyFill="1" applyBorder="1" applyAlignment="1">
      <alignment horizontal="left" vertical="center" wrapText="1"/>
    </xf>
    <xf numFmtId="3" fontId="6" fillId="31" borderId="1" xfId="1" applyNumberFormat="1" applyFont="1" applyFill="1" applyBorder="1" applyAlignment="1">
      <alignment horizontal="left" vertical="center" wrapText="1"/>
    </xf>
    <xf numFmtId="1" fontId="6" fillId="31" borderId="1" xfId="1" applyNumberFormat="1" applyFont="1" applyFill="1" applyBorder="1" applyAlignment="1">
      <alignment horizontal="left" vertical="center" wrapText="1"/>
    </xf>
    <xf numFmtId="0" fontId="8" fillId="31" borderId="1" xfId="1" applyNumberFormat="1" applyFont="1" applyFill="1" applyBorder="1" applyAlignment="1">
      <alignment horizontal="center" vertical="center" wrapText="1"/>
    </xf>
    <xf numFmtId="0" fontId="0" fillId="31" borderId="1" xfId="0" applyFill="1" applyBorder="1"/>
    <xf numFmtId="49" fontId="7" fillId="31" borderId="1" xfId="1" applyNumberFormat="1" applyFont="1" applyFill="1" applyBorder="1" applyAlignment="1" applyProtection="1">
      <alignment horizontal="left" vertical="center" wrapText="1"/>
    </xf>
    <xf numFmtId="49" fontId="2" fillId="31" borderId="1" xfId="1" applyNumberFormat="1" applyFont="1" applyFill="1" applyBorder="1" applyAlignment="1" applyProtection="1">
      <alignment horizontal="left" vertical="top" wrapText="1"/>
    </xf>
    <xf numFmtId="0" fontId="6" fillId="31" borderId="1" xfId="4" applyNumberFormat="1" applyFont="1" applyFill="1" applyBorder="1" applyAlignment="1" applyProtection="1">
      <alignment vertical="center" wrapText="1"/>
    </xf>
    <xf numFmtId="3" fontId="8" fillId="31" borderId="1" xfId="1" applyNumberFormat="1" applyFont="1" applyFill="1" applyBorder="1" applyAlignment="1">
      <alignment horizontal="center" vertical="center" wrapText="1"/>
    </xf>
    <xf numFmtId="0" fontId="0" fillId="31" borderId="0" xfId="0" applyFill="1" applyAlignment="1">
      <alignment wrapText="1"/>
    </xf>
    <xf numFmtId="0" fontId="10" fillId="0" borderId="0" xfId="1" applyFont="1" applyAlignment="1">
      <alignment horizontal="center" wrapText="1"/>
    </xf>
    <xf numFmtId="0" fontId="8" fillId="0" borderId="3" xfId="1" applyFont="1" applyFill="1" applyBorder="1" applyAlignment="1" applyProtection="1">
      <alignment horizontal="center" vertical="center" wrapText="1"/>
    </xf>
    <xf numFmtId="0" fontId="8" fillId="0" borderId="4" xfId="1" applyFont="1" applyFill="1" applyBorder="1" applyAlignment="1" applyProtection="1">
      <alignment horizontal="center" vertical="center" wrapText="1"/>
    </xf>
    <xf numFmtId="0" fontId="8" fillId="0" borderId="5" xfId="1" applyFont="1" applyFill="1" applyBorder="1" applyAlignment="1" applyProtection="1">
      <alignment horizontal="center" vertical="center" wrapText="1"/>
    </xf>
    <xf numFmtId="0" fontId="7" fillId="0" borderId="3" xfId="1" applyFont="1" applyFill="1" applyBorder="1" applyAlignment="1" applyProtection="1">
      <alignment horizontal="center" vertical="top" wrapText="1"/>
    </xf>
    <xf numFmtId="0" fontId="7" fillId="0" borderId="5" xfId="1" applyFont="1" applyFill="1" applyBorder="1" applyAlignment="1" applyProtection="1">
      <alignment horizontal="center" vertical="top" wrapText="1"/>
    </xf>
    <xf numFmtId="0" fontId="7" fillId="0" borderId="6" xfId="1" applyFont="1" applyFill="1" applyBorder="1" applyAlignment="1" applyProtection="1">
      <alignment horizontal="center" vertical="top" wrapText="1"/>
    </xf>
    <xf numFmtId="0" fontId="7" fillId="0" borderId="7" xfId="1" applyFont="1" applyFill="1" applyBorder="1" applyAlignment="1" applyProtection="1">
      <alignment horizontal="center" vertical="top" wrapText="1"/>
    </xf>
    <xf numFmtId="0" fontId="4" fillId="0" borderId="8" xfId="1" applyBorder="1"/>
    <xf numFmtId="0" fontId="7" fillId="0" borderId="3" xfId="1" applyNumberFormat="1" applyFont="1" applyFill="1" applyBorder="1" applyAlignment="1" applyProtection="1">
      <alignment horizontal="center" vertical="top" wrapText="1"/>
    </xf>
    <xf numFmtId="0" fontId="7" fillId="0" borderId="4" xfId="1" applyNumberFormat="1" applyFont="1" applyFill="1" applyBorder="1" applyAlignment="1" applyProtection="1">
      <alignment horizontal="center" vertical="top" wrapText="1"/>
    </xf>
    <xf numFmtId="0" fontId="7" fillId="0" borderId="5" xfId="1" applyNumberFormat="1" applyFont="1" applyFill="1" applyBorder="1" applyAlignment="1" applyProtection="1">
      <alignment horizontal="center" vertical="top" wrapText="1"/>
    </xf>
    <xf numFmtId="0" fontId="7" fillId="0" borderId="3" xfId="1" applyFont="1" applyFill="1" applyBorder="1" applyAlignment="1" applyProtection="1">
      <alignment horizontal="center" vertical="center" wrapText="1"/>
    </xf>
    <xf numFmtId="0" fontId="7" fillId="0" borderId="4" xfId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Alignment="1" applyProtection="1">
      <alignment horizontal="center" vertical="center" wrapText="1"/>
    </xf>
    <xf numFmtId="0" fontId="7" fillId="0" borderId="6" xfId="1" applyFont="1" applyFill="1" applyBorder="1" applyAlignment="1" applyProtection="1">
      <alignment horizontal="center" vertical="center" wrapText="1"/>
    </xf>
    <xf numFmtId="0" fontId="7" fillId="0" borderId="8" xfId="1" applyFont="1" applyFill="1" applyBorder="1" applyAlignment="1" applyProtection="1">
      <alignment horizontal="center" vertical="center" wrapText="1"/>
    </xf>
    <xf numFmtId="0" fontId="7" fillId="0" borderId="7" xfId="1" applyFont="1" applyFill="1" applyBorder="1" applyAlignment="1" applyProtection="1">
      <alignment horizontal="center" vertical="center" wrapText="1"/>
    </xf>
    <xf numFmtId="0" fontId="11" fillId="0" borderId="0" xfId="1" applyFont="1" applyAlignment="1">
      <alignment horizontal="center" wrapText="1"/>
    </xf>
    <xf numFmtId="0" fontId="2" fillId="0" borderId="1" xfId="9" applyFont="1" applyFill="1" applyBorder="1" applyAlignment="1" applyProtection="1">
      <alignment horizontal="left" vertical="center" wrapText="1"/>
    </xf>
    <xf numFmtId="0" fontId="62" fillId="0" borderId="0" xfId="9" applyFont="1" applyFill="1" applyAlignment="1" applyProtection="1">
      <alignment horizontal="center" vertical="top" wrapText="1"/>
    </xf>
    <xf numFmtId="49" fontId="2" fillId="0" borderId="6" xfId="9" applyNumberFormat="1" applyFont="1" applyFill="1" applyBorder="1" applyAlignment="1" applyProtection="1">
      <alignment horizontal="left" vertical="center" wrapText="1"/>
    </xf>
    <xf numFmtId="49" fontId="2" fillId="0" borderId="8" xfId="9" applyNumberFormat="1" applyFont="1" applyFill="1" applyBorder="1" applyAlignment="1" applyProtection="1">
      <alignment horizontal="left" vertical="center" wrapText="1"/>
    </xf>
    <xf numFmtId="49" fontId="2" fillId="0" borderId="7" xfId="9" applyNumberFormat="1" applyFont="1" applyFill="1" applyBorder="1" applyAlignment="1" applyProtection="1">
      <alignment horizontal="left" vertical="center" wrapText="1"/>
    </xf>
    <xf numFmtId="0" fontId="7" fillId="0" borderId="1" xfId="9" applyFont="1" applyFill="1" applyBorder="1" applyAlignment="1" applyProtection="1">
      <alignment horizontal="left" vertical="center" wrapText="1"/>
    </xf>
    <xf numFmtId="49" fontId="2" fillId="0" borderId="1" xfId="9" applyNumberFormat="1" applyFont="1" applyFill="1" applyBorder="1" applyAlignment="1" applyProtection="1">
      <alignment horizontal="left" vertical="center" wrapText="1"/>
    </xf>
    <xf numFmtId="49" fontId="7" fillId="0" borderId="1" xfId="9" applyNumberFormat="1" applyFont="1" applyFill="1" applyBorder="1" applyAlignment="1" applyProtection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7" fillId="0" borderId="1" xfId="9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7" fillId="0" borderId="6" xfId="9" applyFont="1" applyFill="1" applyBorder="1" applyAlignment="1" applyProtection="1">
      <alignment horizontal="center" vertical="center" wrapText="1"/>
    </xf>
    <xf numFmtId="0" fontId="7" fillId="0" borderId="8" xfId="9" applyFont="1" applyFill="1" applyBorder="1" applyAlignment="1" applyProtection="1">
      <alignment horizontal="center" vertical="center" wrapText="1"/>
    </xf>
    <xf numFmtId="0" fontId="7" fillId="0" borderId="7" xfId="9" applyFont="1" applyFill="1" applyBorder="1" applyAlignment="1" applyProtection="1">
      <alignment horizontal="center" vertical="center" wrapText="1"/>
    </xf>
    <xf numFmtId="0" fontId="7" fillId="2" borderId="1" xfId="9" applyFont="1" applyFill="1" applyBorder="1" applyAlignment="1" applyProtection="1">
      <alignment horizontal="left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10" fillId="31" borderId="0" xfId="1" applyFont="1" applyFill="1" applyAlignment="1">
      <alignment horizontal="center" wrapText="1"/>
    </xf>
    <xf numFmtId="0" fontId="7" fillId="31" borderId="3" xfId="1" applyNumberFormat="1" applyFont="1" applyFill="1" applyBorder="1" applyAlignment="1" applyProtection="1">
      <alignment horizontal="center" vertical="top" wrapText="1"/>
    </xf>
    <xf numFmtId="0" fontId="7" fillId="31" borderId="4" xfId="1" applyNumberFormat="1" applyFont="1" applyFill="1" applyBorder="1" applyAlignment="1" applyProtection="1">
      <alignment horizontal="center" vertical="top" wrapText="1"/>
    </xf>
    <xf numFmtId="0" fontId="7" fillId="31" borderId="5" xfId="1" applyNumberFormat="1" applyFont="1" applyFill="1" applyBorder="1" applyAlignment="1" applyProtection="1">
      <alignment horizontal="center" vertical="top" wrapText="1"/>
    </xf>
    <xf numFmtId="0" fontId="7" fillId="31" borderId="3" xfId="1" applyFont="1" applyFill="1" applyBorder="1" applyAlignment="1" applyProtection="1">
      <alignment horizontal="center" vertical="center" wrapText="1"/>
    </xf>
    <xf numFmtId="0" fontId="7" fillId="31" borderId="4" xfId="1" applyFont="1" applyFill="1" applyBorder="1" applyAlignment="1" applyProtection="1">
      <alignment horizontal="center" vertical="center" wrapText="1"/>
    </xf>
    <xf numFmtId="0" fontId="7" fillId="31" borderId="5" xfId="1" applyFont="1" applyFill="1" applyBorder="1" applyAlignment="1" applyProtection="1">
      <alignment horizontal="center" vertical="center" wrapText="1"/>
    </xf>
    <xf numFmtId="0" fontId="7" fillId="31" borderId="1" xfId="3" applyFont="1" applyFill="1" applyBorder="1" applyAlignment="1" applyProtection="1">
      <alignment horizontal="center" vertical="center" wrapText="1"/>
    </xf>
    <xf numFmtId="0" fontId="7" fillId="31" borderId="6" xfId="1" applyFont="1" applyFill="1" applyBorder="1" applyAlignment="1" applyProtection="1">
      <alignment horizontal="center" vertical="center" wrapText="1"/>
    </xf>
    <xf numFmtId="0" fontId="7" fillId="31" borderId="8" xfId="1" applyFont="1" applyFill="1" applyBorder="1" applyAlignment="1" applyProtection="1">
      <alignment horizontal="center" vertical="center" wrapText="1"/>
    </xf>
    <xf numFmtId="0" fontId="7" fillId="31" borderId="7" xfId="1" applyFont="1" applyFill="1" applyBorder="1" applyAlignment="1" applyProtection="1">
      <alignment horizontal="center" vertical="center" wrapText="1"/>
    </xf>
    <xf numFmtId="0" fontId="4" fillId="31" borderId="8" xfId="1" applyFill="1" applyBorder="1"/>
    <xf numFmtId="0" fontId="8" fillId="31" borderId="3" xfId="1" applyFont="1" applyFill="1" applyBorder="1" applyAlignment="1" applyProtection="1">
      <alignment horizontal="center" vertical="center" wrapText="1"/>
    </xf>
    <xf numFmtId="0" fontId="8" fillId="31" borderId="4" xfId="1" applyFont="1" applyFill="1" applyBorder="1" applyAlignment="1" applyProtection="1">
      <alignment horizontal="center" vertical="center" wrapText="1"/>
    </xf>
    <xf numFmtId="0" fontId="8" fillId="31" borderId="5" xfId="1" applyFont="1" applyFill="1" applyBorder="1" applyAlignment="1" applyProtection="1">
      <alignment horizontal="center" vertical="center" wrapText="1"/>
    </xf>
    <xf numFmtId="0" fontId="7" fillId="31" borderId="3" xfId="1" applyFont="1" applyFill="1" applyBorder="1" applyAlignment="1" applyProtection="1">
      <alignment horizontal="center" vertical="top" wrapText="1"/>
    </xf>
    <xf numFmtId="0" fontId="7" fillId="31" borderId="5" xfId="1" applyFont="1" applyFill="1" applyBorder="1" applyAlignment="1" applyProtection="1">
      <alignment horizontal="center" vertical="top" wrapText="1"/>
    </xf>
    <xf numFmtId="0" fontId="7" fillId="31" borderId="6" xfId="1" applyFont="1" applyFill="1" applyBorder="1" applyAlignment="1" applyProtection="1">
      <alignment horizontal="center" vertical="top" wrapText="1"/>
    </xf>
    <xf numFmtId="0" fontId="7" fillId="31" borderId="7" xfId="1" applyFont="1" applyFill="1" applyBorder="1" applyAlignment="1" applyProtection="1">
      <alignment horizontal="center" vertical="top" wrapText="1"/>
    </xf>
    <xf numFmtId="0" fontId="12" fillId="0" borderId="0" xfId="0" applyFont="1" applyFill="1" applyAlignment="1">
      <alignment horizontal="center" wrapText="1"/>
    </xf>
    <xf numFmtId="0" fontId="0" fillId="32" borderId="1" xfId="0" applyFill="1" applyBorder="1" applyAlignment="1">
      <alignment horizontal="center" vertical="center" wrapText="1"/>
    </xf>
    <xf numFmtId="14" fontId="6" fillId="32" borderId="1" xfId="0" applyNumberFormat="1" applyFont="1" applyFill="1" applyBorder="1" applyAlignment="1">
      <alignment horizontal="center" vertical="center" wrapText="1"/>
    </xf>
    <xf numFmtId="0" fontId="6" fillId="32" borderId="1" xfId="0" applyNumberFormat="1" applyFont="1" applyFill="1" applyBorder="1" applyAlignment="1">
      <alignment horizontal="center" vertical="center" wrapText="1"/>
    </xf>
    <xf numFmtId="0" fontId="6" fillId="32" borderId="1" xfId="3" applyNumberFormat="1" applyFont="1" applyFill="1" applyBorder="1" applyAlignment="1">
      <alignment horizontal="center" vertical="center" wrapText="1"/>
    </xf>
    <xf numFmtId="181" fontId="6" fillId="32" borderId="1" xfId="238" applyNumberFormat="1" applyFont="1" applyFill="1" applyBorder="1" applyAlignment="1">
      <alignment horizontal="center" vertical="center"/>
    </xf>
    <xf numFmtId="0" fontId="1" fillId="32" borderId="1" xfId="7" applyFont="1" applyFill="1" applyBorder="1" applyAlignment="1">
      <alignment horizontal="center" vertical="center" wrapText="1"/>
    </xf>
    <xf numFmtId="1" fontId="6" fillId="32" borderId="1" xfId="3" applyNumberFormat="1" applyFont="1" applyFill="1" applyBorder="1" applyAlignment="1">
      <alignment horizontal="center" vertical="center"/>
    </xf>
    <xf numFmtId="4" fontId="1" fillId="32" borderId="1" xfId="6" applyNumberFormat="1" applyFont="1" applyFill="1" applyBorder="1" applyAlignment="1">
      <alignment horizontal="center" vertical="center" wrapText="1"/>
    </xf>
    <xf numFmtId="0" fontId="6" fillId="32" borderId="1" xfId="0" applyFont="1" applyFill="1" applyBorder="1" applyAlignment="1">
      <alignment horizontal="center" vertical="center" wrapText="1"/>
    </xf>
    <xf numFmtId="0" fontId="64" fillId="32" borderId="1" xfId="1" applyNumberFormat="1" applyFont="1" applyFill="1" applyBorder="1" applyAlignment="1">
      <alignment horizontal="center" vertical="center" wrapText="1"/>
    </xf>
    <xf numFmtId="181" fontId="6" fillId="32" borderId="1" xfId="3" applyNumberFormat="1" applyFont="1" applyFill="1" applyBorder="1" applyAlignment="1">
      <alignment horizontal="center" vertical="center" wrapText="1"/>
    </xf>
    <xf numFmtId="181" fontId="64" fillId="32" borderId="1" xfId="0" applyNumberFormat="1" applyFont="1" applyFill="1" applyBorder="1" applyAlignment="1">
      <alignment horizontal="center" vertical="center"/>
    </xf>
    <xf numFmtId="181" fontId="6" fillId="32" borderId="1" xfId="238" applyNumberFormat="1" applyFont="1" applyFill="1" applyBorder="1" applyAlignment="1">
      <alignment horizontal="center" vertical="center" wrapText="1"/>
    </xf>
    <xf numFmtId="0" fontId="1" fillId="32" borderId="1" xfId="8" applyFont="1" applyFill="1" applyBorder="1" applyAlignment="1">
      <alignment horizontal="center" vertical="center" wrapText="1"/>
    </xf>
    <xf numFmtId="0" fontId="6" fillId="32" borderId="1" xfId="238" applyNumberFormat="1" applyFont="1" applyFill="1" applyBorder="1" applyAlignment="1">
      <alignment horizontal="center" vertical="center" wrapText="1"/>
    </xf>
    <xf numFmtId="182" fontId="6" fillId="32" borderId="1" xfId="238" applyNumberFormat="1" applyFont="1" applyFill="1" applyBorder="1" applyAlignment="1">
      <alignment horizontal="center" vertical="center" wrapText="1"/>
    </xf>
    <xf numFmtId="181" fontId="6" fillId="32" borderId="1" xfId="0" applyNumberFormat="1" applyFont="1" applyFill="1" applyBorder="1" applyAlignment="1">
      <alignment horizontal="center" vertical="center"/>
    </xf>
    <xf numFmtId="0" fontId="68" fillId="32" borderId="1" xfId="0" applyFont="1" applyFill="1" applyBorder="1" applyAlignment="1">
      <alignment horizontal="center" vertical="center" wrapText="1"/>
    </xf>
    <xf numFmtId="0" fontId="3" fillId="32" borderId="1" xfId="7" applyFont="1" applyFill="1" applyBorder="1" applyAlignment="1">
      <alignment horizontal="center" vertical="center" wrapText="1"/>
    </xf>
    <xf numFmtId="4" fontId="3" fillId="32" borderId="1" xfId="6" applyNumberFormat="1" applyFont="1" applyFill="1" applyBorder="1" applyAlignment="1">
      <alignment horizontal="center" vertical="center" wrapText="1"/>
    </xf>
    <xf numFmtId="49" fontId="6" fillId="32" borderId="1" xfId="3" applyNumberFormat="1" applyFont="1" applyFill="1" applyBorder="1" applyAlignment="1">
      <alignment horizontal="center" vertical="center" wrapText="1"/>
    </xf>
    <xf numFmtId="0" fontId="6" fillId="32" borderId="1" xfId="1" applyFont="1" applyFill="1" applyBorder="1" applyAlignment="1">
      <alignment horizontal="center" vertical="center" wrapText="1"/>
    </xf>
    <xf numFmtId="183" fontId="6" fillId="32" borderId="1" xfId="3" applyNumberFormat="1" applyFont="1" applyFill="1" applyBorder="1" applyAlignment="1">
      <alignment horizontal="center" vertical="center" wrapText="1"/>
    </xf>
    <xf numFmtId="4" fontId="6" fillId="32" borderId="1" xfId="238" applyNumberFormat="1" applyFont="1" applyFill="1" applyBorder="1" applyAlignment="1">
      <alignment horizontal="center" vertical="center" wrapText="1"/>
    </xf>
    <xf numFmtId="0" fontId="6" fillId="32" borderId="1" xfId="0" applyFont="1" applyFill="1" applyBorder="1" applyAlignment="1">
      <alignment horizontal="center" vertical="top" wrapText="1"/>
    </xf>
    <xf numFmtId="181" fontId="6" fillId="32" borderId="1" xfId="0" applyNumberFormat="1" applyFont="1" applyFill="1" applyBorder="1" applyAlignment="1">
      <alignment horizontal="center" vertical="center" wrapText="1"/>
    </xf>
    <xf numFmtId="1" fontId="8" fillId="32" borderId="1" xfId="0" applyNumberFormat="1" applyFont="1" applyFill="1" applyBorder="1" applyAlignment="1">
      <alignment horizontal="center" vertical="center"/>
    </xf>
    <xf numFmtId="0" fontId="6" fillId="32" borderId="1" xfId="3" applyFont="1" applyFill="1" applyBorder="1" applyAlignment="1">
      <alignment horizontal="center" vertical="center" wrapText="1"/>
    </xf>
    <xf numFmtId="181" fontId="64" fillId="32" borderId="1" xfId="0" applyNumberFormat="1" applyFont="1" applyFill="1" applyBorder="1" applyAlignment="1">
      <alignment horizontal="center" vertical="center" wrapText="1"/>
    </xf>
    <xf numFmtId="184" fontId="6" fillId="32" borderId="1" xfId="238" applyNumberFormat="1" applyFont="1" applyFill="1" applyBorder="1" applyAlignment="1">
      <alignment horizontal="center" vertical="center" wrapText="1"/>
    </xf>
    <xf numFmtId="183" fontId="6" fillId="32" borderId="1" xfId="238" applyNumberFormat="1" applyFont="1" applyFill="1" applyBorder="1" applyAlignment="1">
      <alignment horizontal="center" vertical="center" wrapText="1"/>
    </xf>
    <xf numFmtId="181" fontId="6" fillId="32" borderId="1" xfId="3" applyNumberFormat="1" applyFont="1" applyFill="1" applyBorder="1" applyAlignment="1">
      <alignment horizontal="center" vertical="center"/>
    </xf>
  </cellXfs>
  <cellStyles count="242">
    <cellStyle name="?" xfId="10"/>
    <cellStyle name="_~6450243" xfId="11"/>
    <cellStyle name="_CPI foodimp" xfId="12"/>
    <cellStyle name="_FFF" xfId="13"/>
    <cellStyle name="_FFF_New Form10_2" xfId="14"/>
    <cellStyle name="_FFF_Nsi" xfId="15"/>
    <cellStyle name="_FFF_Nsi_1" xfId="16"/>
    <cellStyle name="_FFF_Nsi_139" xfId="17"/>
    <cellStyle name="_FFF_Nsi_140" xfId="18"/>
    <cellStyle name="_FFF_Nsi_140(Зах)" xfId="19"/>
    <cellStyle name="_FFF_Nsi_140_mod" xfId="20"/>
    <cellStyle name="_FFF_Summary" xfId="21"/>
    <cellStyle name="_FFF_Tax_form_1кв_3" xfId="22"/>
    <cellStyle name="_FFF_БКЭ" xfId="23"/>
    <cellStyle name="_Final_Book_010301" xfId="24"/>
    <cellStyle name="_Final_Book_010301_New Form10_2" xfId="25"/>
    <cellStyle name="_Final_Book_010301_Nsi" xfId="26"/>
    <cellStyle name="_Final_Book_010301_Nsi_1" xfId="27"/>
    <cellStyle name="_Final_Book_010301_Nsi_139" xfId="28"/>
    <cellStyle name="_Final_Book_010301_Nsi_140" xfId="29"/>
    <cellStyle name="_Final_Book_010301_Nsi_140(Зах)" xfId="30"/>
    <cellStyle name="_Final_Book_010301_Nsi_140_mod" xfId="31"/>
    <cellStyle name="_Final_Book_010301_Summary" xfId="32"/>
    <cellStyle name="_Final_Book_010301_Tax_form_1кв_3" xfId="33"/>
    <cellStyle name="_Final_Book_010301_БКЭ" xfId="34"/>
    <cellStyle name="_macro 2012 var 1" xfId="35"/>
    <cellStyle name="_New_Sofi" xfId="36"/>
    <cellStyle name="_New_Sofi_FFF" xfId="37"/>
    <cellStyle name="_New_Sofi_New Form10_2" xfId="38"/>
    <cellStyle name="_New_Sofi_Nsi" xfId="39"/>
    <cellStyle name="_New_Sofi_Nsi_1" xfId="40"/>
    <cellStyle name="_New_Sofi_Nsi_139" xfId="41"/>
    <cellStyle name="_New_Sofi_Nsi_140" xfId="42"/>
    <cellStyle name="_New_Sofi_Nsi_140(Зах)" xfId="43"/>
    <cellStyle name="_New_Sofi_Nsi_140_mod" xfId="44"/>
    <cellStyle name="_New_Sofi_Summary" xfId="45"/>
    <cellStyle name="_New_Sofi_Tax_form_1кв_3" xfId="46"/>
    <cellStyle name="_New_Sofi_БКЭ" xfId="47"/>
    <cellStyle name="_Nsi" xfId="48"/>
    <cellStyle name="_v-2013-2030- 2b17.01.11Нах-cpiнов. курс inn 1-2-Е1xls" xfId="49"/>
    <cellStyle name="_Аморт,налоги,охрана,молоко" xfId="50"/>
    <cellStyle name="_БДР (ЦФО) 05-11-08" xfId="51"/>
    <cellStyle name="_БДР 2008 факт 1 кв. + проект на год 10.04.08" xfId="52"/>
    <cellStyle name="_БДР 2009" xfId="53"/>
    <cellStyle name="_БДР 3 квартал" xfId="54"/>
    <cellStyle name="_Бухгалтерия (налоги, амортизация, прочие)" xfId="55"/>
    <cellStyle name="_Бюджет  1 кв  2007 год  уточн  ИА ТГК - 2 " xfId="56"/>
    <cellStyle name="_ГКПЗ 2009" xfId="57"/>
    <cellStyle name="_Книга1" xfId="58"/>
    <cellStyle name="_Книга3" xfId="59"/>
    <cellStyle name="_Книга3_New Form10_2" xfId="60"/>
    <cellStyle name="_Книга3_Nsi" xfId="61"/>
    <cellStyle name="_Книга3_Nsi_1" xfId="62"/>
    <cellStyle name="_Книга3_Nsi_139" xfId="63"/>
    <cellStyle name="_Книга3_Nsi_140" xfId="64"/>
    <cellStyle name="_Книга3_Nsi_140(Зах)" xfId="65"/>
    <cellStyle name="_Книга3_Nsi_140_mod" xfId="66"/>
    <cellStyle name="_Книга3_Summary" xfId="67"/>
    <cellStyle name="_Книга3_Tax_form_1кв_3" xfId="68"/>
    <cellStyle name="_Книга3_БКЭ" xfId="69"/>
    <cellStyle name="_Книга7" xfId="70"/>
    <cellStyle name="_Книга7_New Form10_2" xfId="71"/>
    <cellStyle name="_Книга7_Nsi" xfId="72"/>
    <cellStyle name="_Книга7_Nsi_1" xfId="73"/>
    <cellStyle name="_Книга7_Nsi_139" xfId="74"/>
    <cellStyle name="_Книга7_Nsi_140" xfId="75"/>
    <cellStyle name="_Книга7_Nsi_140(Зах)" xfId="76"/>
    <cellStyle name="_Книга7_Nsi_140_mod" xfId="77"/>
    <cellStyle name="_Книга7_Summary" xfId="78"/>
    <cellStyle name="_Книга7_Tax_form_1кв_3" xfId="79"/>
    <cellStyle name="_Книга7_БКЭ" xfId="80"/>
    <cellStyle name="_Копия Затраты под АЭР ремонт+содерж на март" xfId="81"/>
    <cellStyle name="_Корректировка ДПН ТГК-2 на ЯНВАРЬ формат ТГК-2_18.01.2008 (2)" xfId="82"/>
    <cellStyle name="_Корректировка ДПН ТГК-2_1 квартал 2008_формат РАО_23.01.2008" xfId="83"/>
    <cellStyle name="_Корректировка января" xfId="84"/>
    <cellStyle name="_Кредитный план на январь 2008 года" xfId="85"/>
    <cellStyle name="_Кредитный план_ТГК-2_2007И" xfId="86"/>
    <cellStyle name="_Лист1" xfId="87"/>
    <cellStyle name="_Лист1_1" xfId="88"/>
    <cellStyle name="_Модель - 2(23)" xfId="89"/>
    <cellStyle name="_Новгород ИПР 2010" xfId="90"/>
    <cellStyle name="_Перечень мертвой по ТГК на 01.08.2007" xfId="91"/>
    <cellStyle name="_ПЛАН 2006  АРМ " xfId="92"/>
    <cellStyle name="_ПЛАН 2008 АРМ " xfId="93"/>
    <cellStyle name="_ПЛАН 2011 под 130 млн итог на подпись" xfId="94"/>
    <cellStyle name="_ПЛАН 2011 тарифы 250 млн блочный" xfId="95"/>
    <cellStyle name="_План по ремонту ХЦ 2007" xfId="96"/>
    <cellStyle name="_Прил. 30 подряд" xfId="97"/>
    <cellStyle name="_Приложение 2 февраль (+229,8)" xfId="98"/>
    <cellStyle name="_Приложение 4" xfId="99"/>
    <cellStyle name="_Расчет на 2008 год" xfId="100"/>
    <cellStyle name="_Расчет на 2009 год" xfId="101"/>
    <cellStyle name="_Расчет ТЕХПД на 2010 год" xfId="102"/>
    <cellStyle name="_Рем программа СТЭЦ-1тарифы 2010 год" xfId="103"/>
    <cellStyle name="_Сб-macro 2020" xfId="104"/>
    <cellStyle name="_Сб-macro 2020 2" xfId="105"/>
    <cellStyle name="_Табл. 9, ТФБ 2009" xfId="106"/>
    <cellStyle name="_Тарифы  СИЗ СП ОД Шапина" xfId="107"/>
    <cellStyle name="_ТПиР" xfId="108"/>
    <cellStyle name="_Услуги связи_2008_котельные" xfId="109"/>
    <cellStyle name="_Форма программы ремонтов " xfId="110"/>
    <cellStyle name="”ќђќ‘ћ‚›‰" xfId="111"/>
    <cellStyle name="”љ‘ђћ‚ђќќ›‰" xfId="112"/>
    <cellStyle name="„…ќ…†ќ›‰" xfId="113"/>
    <cellStyle name="‡ђѓћ‹ћ‚ћљ1" xfId="114"/>
    <cellStyle name="‡ђѓћ‹ћ‚ћљ2" xfId="115"/>
    <cellStyle name="’ћѓћ‚›‰" xfId="116"/>
    <cellStyle name="0,00;0;" xfId="117"/>
    <cellStyle name="0,00;0; 2" xfId="118"/>
    <cellStyle name="0,00;0; 3" xfId="119"/>
    <cellStyle name="0,00;0; 4" xfId="120"/>
    <cellStyle name="20% - Акцент1 2" xfId="121"/>
    <cellStyle name="20% - Акцент2 2" xfId="122"/>
    <cellStyle name="20% - Акцент3 2" xfId="123"/>
    <cellStyle name="20% - Акцент4 2" xfId="124"/>
    <cellStyle name="20% - Акцент5 2" xfId="125"/>
    <cellStyle name="20% - Акцент6 2" xfId="126"/>
    <cellStyle name="40% - Акцент1 2" xfId="127"/>
    <cellStyle name="40% - Акцент2 2" xfId="128"/>
    <cellStyle name="40% - Акцент3 2" xfId="129"/>
    <cellStyle name="40% - Акцент4 2" xfId="130"/>
    <cellStyle name="40% - Акцент5 2" xfId="131"/>
    <cellStyle name="40% - Акцент6 2" xfId="132"/>
    <cellStyle name="60% - Акцент1 2" xfId="133"/>
    <cellStyle name="60% - Акцент2 2" xfId="134"/>
    <cellStyle name="60% - Акцент3 2" xfId="135"/>
    <cellStyle name="60% - Акцент4 2" xfId="136"/>
    <cellStyle name="60% - Акцент5 2" xfId="137"/>
    <cellStyle name="60% - Акцент6 2" xfId="138"/>
    <cellStyle name="Comma [0]_0_Cash" xfId="139"/>
    <cellStyle name="Comma_0_Cash" xfId="140"/>
    <cellStyle name="Currency [0]" xfId="141"/>
    <cellStyle name="Currency_0_Cash" xfId="142"/>
    <cellStyle name="date" xfId="143"/>
    <cellStyle name="E&amp;Y House" xfId="144"/>
    <cellStyle name="Euro" xfId="145"/>
    <cellStyle name="Euro 2" xfId="146"/>
    <cellStyle name="Euro 3" xfId="147"/>
    <cellStyle name="Euro 4" xfId="148"/>
    <cellStyle name="Followed Hyperlink_Draft-forms" xfId="149"/>
    <cellStyle name="Head 1" xfId="150"/>
    <cellStyle name="header1" xfId="151"/>
    <cellStyle name="header2" xfId="152"/>
    <cellStyle name="Headline I" xfId="153"/>
    <cellStyle name="Headline II" xfId="154"/>
    <cellStyle name="Headline III" xfId="155"/>
    <cellStyle name="Hyperlink_Tier 1" xfId="156"/>
    <cellStyle name="Iau?iue_130 nnd. are." xfId="157"/>
    <cellStyle name="Milliers [0]_Fonctions Macros XL4" xfId="158"/>
    <cellStyle name="Milliers_Fonctions Macros XL4" xfId="159"/>
    <cellStyle name="Normal_~0058959" xfId="160"/>
    <cellStyle name="Normal1" xfId="161"/>
    <cellStyle name="normбlnм_laroux" xfId="162"/>
    <cellStyle name="Price_Body" xfId="163"/>
    <cellStyle name="stand_bord" xfId="164"/>
    <cellStyle name="styleColumnTitles" xfId="165"/>
    <cellStyle name="styleDateRange" xfId="166"/>
    <cellStyle name="styleHidden" xfId="167"/>
    <cellStyle name="styleNormal" xfId="168"/>
    <cellStyle name="styleSeriesAttributes" xfId="169"/>
    <cellStyle name="styleSeriesData" xfId="170"/>
    <cellStyle name="styleSeriesDataForecast" xfId="171"/>
    <cellStyle name="styleSeriesDataForecastNA" xfId="172"/>
    <cellStyle name="styleSeriesDataNA" xfId="173"/>
    <cellStyle name="Акцент1 2" xfId="174"/>
    <cellStyle name="Акцент2 2" xfId="175"/>
    <cellStyle name="Акцент3 2" xfId="176"/>
    <cellStyle name="Акцент4 2" xfId="177"/>
    <cellStyle name="Акцент5 2" xfId="178"/>
    <cellStyle name="Акцент6 2" xfId="179"/>
    <cellStyle name="Беззащитный" xfId="180"/>
    <cellStyle name="Ввод  2" xfId="181"/>
    <cellStyle name="Вывод 2" xfId="182"/>
    <cellStyle name="Вычисление 2" xfId="183"/>
    <cellStyle name="ЄЄЄЄЄЄЄ" xfId="184"/>
    <cellStyle name="Заголовок 1 2" xfId="185"/>
    <cellStyle name="Заголовок 2 2" xfId="186"/>
    <cellStyle name="Заголовок 3 2" xfId="187"/>
    <cellStyle name="Заголовок 4 2" xfId="188"/>
    <cellStyle name="ЗаголовокСтолбца" xfId="189"/>
    <cellStyle name="Защитный" xfId="190"/>
    <cellStyle name="Значение" xfId="191"/>
    <cellStyle name="Итог 2" xfId="192"/>
    <cellStyle name="Контрольная ячейка 2" xfId="193"/>
    <cellStyle name="Мой заголовок" xfId="194"/>
    <cellStyle name="Мой заголовок листа" xfId="195"/>
    <cellStyle name="Мои наименования показателей" xfId="196"/>
    <cellStyle name="Название 2" xfId="197"/>
    <cellStyle name="Нейтральный 2" xfId="198"/>
    <cellStyle name="Обычный" xfId="0" builtinId="0"/>
    <cellStyle name="Обычный 12" xfId="199"/>
    <cellStyle name="Обычный 19" xfId="241"/>
    <cellStyle name="Обычный 2" xfId="1"/>
    <cellStyle name="Обычный 2 2" xfId="2"/>
    <cellStyle name="Обычный 27" xfId="200"/>
    <cellStyle name="Обычный 3" xfId="3"/>
    <cellStyle name="Обычный 3 2" xfId="9"/>
    <cellStyle name="Обычный 3 2 2" xfId="239"/>
    <cellStyle name="Обычный 3 8" xfId="240"/>
    <cellStyle name="Обычный 4" xfId="201"/>
    <cellStyle name="Обычный 4 2" xfId="202"/>
    <cellStyle name="Обычный 5" xfId="203"/>
    <cellStyle name="Обычный 5 2" xfId="204"/>
    <cellStyle name="Обычный 6" xfId="205"/>
    <cellStyle name="Обычный 7" xfId="206"/>
    <cellStyle name="Обычный 8" xfId="207"/>
    <cellStyle name="Обычный_Лист1" xfId="7"/>
    <cellStyle name="Обычный_Лист1_1" xfId="8"/>
    <cellStyle name="Обычный_Лист1_1 2" xfId="4"/>
    <cellStyle name="Обычный_рек." xfId="5"/>
    <cellStyle name="Обычный_Строй" xfId="6"/>
    <cellStyle name="Плохой 2" xfId="208"/>
    <cellStyle name="Поле ввода" xfId="209"/>
    <cellStyle name="Пояснение 2" xfId="210"/>
    <cellStyle name="Примечание 2" xfId="211"/>
    <cellStyle name="Процентный 2" xfId="212"/>
    <cellStyle name="Процентный 2 2" xfId="213"/>
    <cellStyle name="Процентный 2 3" xfId="214"/>
    <cellStyle name="Процентный 3" xfId="215"/>
    <cellStyle name="Процентный 4" xfId="216"/>
    <cellStyle name="Процентный 5" xfId="217"/>
    <cellStyle name="Связанная ячейка 2" xfId="218"/>
    <cellStyle name="Стиль 1" xfId="219"/>
    <cellStyle name="Стиль 1 2" xfId="220"/>
    <cellStyle name="Текст" xfId="221"/>
    <cellStyle name="Текст предупреждения 2" xfId="222"/>
    <cellStyle name="Текстовый" xfId="223"/>
    <cellStyle name="Тысячи [0]_1 кв.95 и 96 года .в ц.соп." xfId="224"/>
    <cellStyle name="Тысячи [а]" xfId="225"/>
    <cellStyle name="Тысячи![0]_Цены 95г._Расчет ТП на февраль_Расчет ТП на февраль посл.._Расчет ТП на май" xfId="226"/>
    <cellStyle name="Тысячи_1 кв.95 и 96 года .в ц.соп." xfId="227"/>
    <cellStyle name="Финансовый" xfId="238" builtinId="3"/>
    <cellStyle name="Финансовый 2" xfId="228"/>
    <cellStyle name="Финансовый 3" xfId="229"/>
    <cellStyle name="Финансовый 3 2" xfId="230"/>
    <cellStyle name="Финансовый 4" xfId="231"/>
    <cellStyle name="Формула" xfId="232"/>
    <cellStyle name="ФормулаВБ" xfId="233"/>
    <cellStyle name="ФормулаНаКонтроль" xfId="234"/>
    <cellStyle name="Хороший 2" xfId="235"/>
    <cellStyle name="Џђћ–…ќ’ќ›‰" xfId="236"/>
    <cellStyle name="㼿" xfId="23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s\AORESC\Eo_gk\&#1043;&#1058;&#1056;\&#1048;&#1085;&#1074;&#1077;&#1089;&#1090;&#1080;&#1094;&#1080;&#1080;\2017\&#1085;&#1072;&#1087;&#1088;&#1072;&#1074;&#1083;&#1077;&#1085;&#1086;%20&#1074;%20&#1052;&#1080;&#1085;&#1058;&#1069;&#1050;\&#1055;&#1088;&#1086;&#1077;&#1082;&#1090;%20&#1048;&#1055;&#1056;%202015-2021%20(10.03.2016)%20&#1044;&#1083;&#1103;%20&#1086;&#1090;&#1087;&#1088;&#1072;&#1074;&#1082;&#108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o_gk/&#1043;&#1058;&#1056;/&#1048;&#1085;&#1074;&#1077;&#1089;&#1090;&#1080;&#1094;&#1080;&#1080;/&#1054;&#1090;&#1095;&#1077;&#1090;&#1099;%20&#1087;&#1086;%20&#1048;&#1055;/&#1054;&#1090;&#1095;&#1077;&#1090;%20&#1079;&#1072;%202014-2016%20&#1087;&#1086;%20&#1079;&#1072;&#1087;&#1088;&#1086;&#1089;&#1091;%20&#1040;&#1058;&#1062;/&#1042;&#1099;&#1087;&#1086;&#1083;&#1085;&#1077;&#1085;&#1080;&#1077;%20&#1048;&#1055;%202014-2016%20&#1076;&#1083;&#1103;%20&#1040;&#1058;&#106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_1-ИП"/>
      <sheetName val="Форма_1-ИП_(2)"/>
      <sheetName val="форма_2-ИП"/>
      <sheetName val="форма_3-ИП(общ)_(2)"/>
      <sheetName val="форма_4-ИП_(2)"/>
      <sheetName val="форма_5-ИП"/>
      <sheetName val="приложение_к_ФП_(2)"/>
      <sheetName val="форма_3-ИП(общ)"/>
      <sheetName val="форма_4-ИП"/>
      <sheetName val="Финплан"/>
      <sheetName val="приложение_к_ФП"/>
      <sheetName val="ОСВ"/>
      <sheetName val="Заголовок"/>
      <sheetName val="Справ"/>
      <sheetName val="Справочники"/>
      <sheetName val="Огл__Графиков"/>
      <sheetName val="Данные"/>
      <sheetName val="рабочий"/>
      <sheetName val="Текущие_цены"/>
      <sheetName val="Лист1"/>
      <sheetName val="Схема"/>
      <sheetName val="Материалы"/>
      <sheetName val="окраска"/>
      <sheetName val="Работы"/>
      <sheetName val="Ф2_1_Бюджет_доходов_и_расходов2"/>
      <sheetName val="Форма 1-ИП"/>
      <sheetName val="Форма 1-ИП (2)"/>
      <sheetName val="форма 2-ИП"/>
      <sheetName val="форма 3-ИП(общ) (2)"/>
      <sheetName val="форма 4-ИП (2)"/>
      <sheetName val="форма 5-ИП"/>
      <sheetName val="приложение к ФП (2)"/>
      <sheetName val="форма 3-ИП(общ)"/>
      <sheetName val="форма 4-ИП"/>
      <sheetName val="приложение к ФП"/>
      <sheetName val="Форма_1-ИП1"/>
      <sheetName val="Форма_1-ИП_(2)1"/>
      <sheetName val="форма_2-ИП1"/>
      <sheetName val="форма_3-ИП(общ)_(2)1"/>
      <sheetName val="форма_4-ИП_(2)1"/>
      <sheetName val="форма_5-ИП1"/>
      <sheetName val="приложение_к_ФП_(2)1"/>
      <sheetName val="форма_3-ИП(общ)1"/>
      <sheetName val="форма_4-ИП1"/>
      <sheetName val="приложение_к_ФП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4"/>
      <sheetName val="2015"/>
      <sheetName val="2015(ЭЗ)"/>
      <sheetName val="2016"/>
      <sheetName val="2014-2016"/>
      <sheetName val="приложение к ФП (2)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2">
          <cell r="AC22">
            <v>16.829070000000002</v>
          </cell>
        </row>
        <row r="25">
          <cell r="AC25">
            <v>2153.2349599999998</v>
          </cell>
        </row>
      </sheetData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view="pageBreakPreview" zoomScale="60" zoomScaleNormal="80" workbookViewId="0">
      <pane xSplit="2" ySplit="7" topLeftCell="C32" activePane="bottomRight" state="frozen"/>
      <selection pane="topRight" activeCell="C1" sqref="C1"/>
      <selection pane="bottomLeft" activeCell="A6" sqref="A6"/>
      <selection pane="bottomRight" sqref="A1:R49"/>
    </sheetView>
  </sheetViews>
  <sheetFormatPr defaultColWidth="9.140625" defaultRowHeight="12.75"/>
  <cols>
    <col min="1" max="1" width="7.28515625" style="5" customWidth="1"/>
    <col min="2" max="3" width="45.85546875" style="6" customWidth="1"/>
    <col min="4" max="4" width="20.42578125" style="7" customWidth="1"/>
    <col min="5" max="5" width="14.7109375" style="8" hidden="1" customWidth="1"/>
    <col min="6" max="6" width="13.5703125" style="8" customWidth="1"/>
    <col min="7" max="7" width="14.85546875" style="8" customWidth="1"/>
    <col min="8" max="8" width="8.42578125" style="8" customWidth="1"/>
    <col min="9" max="9" width="11.42578125" style="8" customWidth="1"/>
    <col min="10" max="10" width="11.7109375" style="8" customWidth="1"/>
    <col min="11" max="11" width="13.28515625" style="9" customWidth="1"/>
    <col min="12" max="12" width="12.140625" style="9" customWidth="1"/>
    <col min="13" max="15" width="11.42578125" style="8" customWidth="1"/>
    <col min="16" max="16" width="13.28515625" style="8" customWidth="1"/>
    <col min="17" max="17" width="14.28515625" style="8" customWidth="1"/>
    <col min="18" max="18" width="25" style="11" customWidth="1"/>
    <col min="19" max="19" width="18.28515625" style="8" customWidth="1"/>
    <col min="20" max="16384" width="9.140625" style="8"/>
  </cols>
  <sheetData>
    <row r="1" spans="1:18" ht="28.5" customHeight="1">
      <c r="R1" s="10" t="s">
        <v>140</v>
      </c>
    </row>
    <row r="2" spans="1:18" ht="40.700000000000003" customHeight="1">
      <c r="A2" s="158" t="s">
        <v>139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</row>
    <row r="3" spans="1:18" ht="40.700000000000003" customHeight="1">
      <c r="A3" s="176"/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</row>
    <row r="5" spans="1:18" s="13" customFormat="1" ht="28.5" customHeight="1">
      <c r="A5" s="167" t="s">
        <v>8</v>
      </c>
      <c r="B5" s="170" t="s">
        <v>9</v>
      </c>
      <c r="C5" s="12"/>
      <c r="D5" s="170" t="s">
        <v>10</v>
      </c>
      <c r="E5" s="170" t="s">
        <v>11</v>
      </c>
      <c r="F5" s="170" t="s">
        <v>12</v>
      </c>
      <c r="G5" s="173" t="s">
        <v>13</v>
      </c>
      <c r="H5" s="174"/>
      <c r="I5" s="174"/>
      <c r="J5" s="175"/>
      <c r="K5" s="170" t="s">
        <v>14</v>
      </c>
      <c r="L5" s="173" t="s">
        <v>15</v>
      </c>
      <c r="M5" s="166"/>
      <c r="N5" s="166"/>
      <c r="O5" s="166"/>
      <c r="P5" s="166"/>
      <c r="Q5" s="166"/>
      <c r="R5" s="159" t="s">
        <v>16</v>
      </c>
    </row>
    <row r="6" spans="1:18" s="13" customFormat="1" ht="12.75" customHeight="1">
      <c r="A6" s="168"/>
      <c r="B6" s="171"/>
      <c r="C6" s="14"/>
      <c r="D6" s="171"/>
      <c r="E6" s="171"/>
      <c r="F6" s="171"/>
      <c r="G6" s="162" t="s">
        <v>17</v>
      </c>
      <c r="H6" s="162" t="s">
        <v>18</v>
      </c>
      <c r="I6" s="164" t="s">
        <v>19</v>
      </c>
      <c r="J6" s="165"/>
      <c r="K6" s="171"/>
      <c r="L6" s="164" t="s">
        <v>20</v>
      </c>
      <c r="M6" s="166"/>
      <c r="N6" s="166"/>
      <c r="O6" s="166"/>
      <c r="P6" s="166"/>
      <c r="Q6" s="166"/>
      <c r="R6" s="160"/>
    </row>
    <row r="7" spans="1:18" s="13" customFormat="1" ht="58.7" customHeight="1">
      <c r="A7" s="169"/>
      <c r="B7" s="172"/>
      <c r="C7" s="15"/>
      <c r="D7" s="172"/>
      <c r="E7" s="172"/>
      <c r="F7" s="172"/>
      <c r="G7" s="163"/>
      <c r="H7" s="163"/>
      <c r="I7" s="16" t="s">
        <v>21</v>
      </c>
      <c r="J7" s="16" t="s">
        <v>22</v>
      </c>
      <c r="K7" s="172"/>
      <c r="L7" s="17" t="s">
        <v>23</v>
      </c>
      <c r="M7" s="17">
        <v>2016</v>
      </c>
      <c r="N7" s="17">
        <v>2017</v>
      </c>
      <c r="O7" s="17">
        <v>2018</v>
      </c>
      <c r="P7" s="17" t="s">
        <v>24</v>
      </c>
      <c r="Q7" s="17" t="s">
        <v>25</v>
      </c>
      <c r="R7" s="161"/>
    </row>
    <row r="8" spans="1:18" s="13" customFormat="1" ht="23.25" customHeight="1">
      <c r="A8" s="18">
        <v>1</v>
      </c>
      <c r="B8" s="17">
        <v>2</v>
      </c>
      <c r="C8" s="17"/>
      <c r="D8" s="17">
        <v>3</v>
      </c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  <c r="K8" s="17">
        <v>10</v>
      </c>
      <c r="L8" s="17">
        <v>11</v>
      </c>
      <c r="M8" s="17">
        <v>13</v>
      </c>
      <c r="N8" s="17">
        <v>14</v>
      </c>
      <c r="O8" s="17">
        <v>15</v>
      </c>
      <c r="P8" s="17">
        <v>16</v>
      </c>
      <c r="Q8" s="17">
        <v>17</v>
      </c>
      <c r="R8" s="17">
        <v>21</v>
      </c>
    </row>
    <row r="9" spans="1:18" s="13" customFormat="1" ht="23.25" customHeight="1">
      <c r="A9" s="19">
        <v>1</v>
      </c>
      <c r="B9" s="20" t="s">
        <v>26</v>
      </c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</row>
    <row r="10" spans="1:18" s="26" customFormat="1" ht="35.450000000000003" customHeight="1">
      <c r="A10" s="21" t="s">
        <v>27</v>
      </c>
      <c r="B10" s="22" t="s">
        <v>28</v>
      </c>
      <c r="C10" s="22"/>
      <c r="D10" s="23" t="s">
        <v>29</v>
      </c>
      <c r="E10" s="24"/>
      <c r="F10" s="24" t="s">
        <v>30</v>
      </c>
      <c r="G10" s="24"/>
      <c r="H10" s="24"/>
      <c r="I10" s="24"/>
      <c r="J10" s="24"/>
      <c r="K10" s="24" t="s">
        <v>31</v>
      </c>
      <c r="L10" s="25">
        <v>323000</v>
      </c>
      <c r="M10" s="25"/>
      <c r="N10" s="25"/>
      <c r="O10" s="25"/>
      <c r="P10" s="25">
        <v>323000</v>
      </c>
      <c r="Q10" s="25"/>
      <c r="R10" s="24"/>
    </row>
    <row r="11" spans="1:18" s="26" customFormat="1" ht="184.7" customHeight="1">
      <c r="A11" s="21" t="s">
        <v>32</v>
      </c>
      <c r="B11" s="27" t="s">
        <v>33</v>
      </c>
      <c r="C11" s="27"/>
      <c r="D11" s="23" t="s">
        <v>29</v>
      </c>
      <c r="E11" s="24"/>
      <c r="F11" s="24"/>
      <c r="G11" s="24"/>
      <c r="H11" s="24"/>
      <c r="I11" s="24"/>
      <c r="J11" s="24"/>
      <c r="K11" s="28" t="s">
        <v>34</v>
      </c>
      <c r="L11" s="25">
        <v>310000</v>
      </c>
      <c r="M11" s="25"/>
      <c r="N11" s="25"/>
      <c r="O11" s="25"/>
      <c r="P11" s="25">
        <v>310000</v>
      </c>
      <c r="Q11" s="25"/>
      <c r="R11" s="24"/>
    </row>
    <row r="12" spans="1:18" s="26" customFormat="1" ht="33.75" customHeight="1">
      <c r="A12" s="21"/>
      <c r="B12" s="22" t="s">
        <v>35</v>
      </c>
      <c r="C12" s="22"/>
      <c r="D12" s="23"/>
      <c r="E12" s="24"/>
      <c r="F12" s="24"/>
      <c r="G12" s="24"/>
      <c r="H12" s="24"/>
      <c r="I12" s="24"/>
      <c r="J12" s="24"/>
      <c r="K12" s="28"/>
      <c r="L12" s="29">
        <f t="shared" ref="L12:Q12" si="0">SUM(L10:L11)</f>
        <v>633000</v>
      </c>
      <c r="M12" s="29">
        <f t="shared" si="0"/>
        <v>0</v>
      </c>
      <c r="N12" s="29">
        <f t="shared" si="0"/>
        <v>0</v>
      </c>
      <c r="O12" s="29">
        <f t="shared" si="0"/>
        <v>0</v>
      </c>
      <c r="P12" s="29">
        <f t="shared" si="0"/>
        <v>633000</v>
      </c>
      <c r="Q12" s="29">
        <f t="shared" si="0"/>
        <v>0</v>
      </c>
      <c r="R12" s="24"/>
    </row>
    <row r="13" spans="1:18" s="13" customFormat="1" ht="43.5" customHeight="1">
      <c r="A13" s="30">
        <v>2</v>
      </c>
      <c r="B13" s="20" t="s">
        <v>36</v>
      </c>
      <c r="C13" s="20"/>
      <c r="D13" s="20"/>
      <c r="E13" s="20"/>
      <c r="F13" s="20"/>
      <c r="G13" s="31"/>
      <c r="H13" s="31"/>
      <c r="I13" s="31"/>
      <c r="J13" s="31"/>
      <c r="K13" s="20"/>
      <c r="L13" s="32"/>
      <c r="M13" s="32"/>
      <c r="N13" s="32"/>
      <c r="O13" s="32"/>
      <c r="P13" s="32"/>
      <c r="Q13" s="32"/>
      <c r="R13" s="33"/>
    </row>
    <row r="14" spans="1:18" ht="39.75" customHeight="1">
      <c r="A14" s="34">
        <v>2.1</v>
      </c>
      <c r="B14" s="22" t="s">
        <v>37</v>
      </c>
      <c r="C14" s="22"/>
      <c r="D14" s="35" t="s">
        <v>38</v>
      </c>
      <c r="E14" s="36" t="s">
        <v>39</v>
      </c>
      <c r="F14" s="28" t="s">
        <v>40</v>
      </c>
      <c r="G14" s="37"/>
      <c r="H14" s="37"/>
      <c r="I14" s="37"/>
      <c r="J14" s="37"/>
      <c r="K14" s="28" t="s">
        <v>34</v>
      </c>
      <c r="L14" s="38">
        <f>SUM(M14:Q14)</f>
        <v>12463</v>
      </c>
      <c r="M14" s="39"/>
      <c r="N14" s="39"/>
      <c r="O14" s="39"/>
      <c r="P14" s="38">
        <v>12463</v>
      </c>
      <c r="Q14" s="38"/>
      <c r="R14" s="37"/>
    </row>
    <row r="15" spans="1:18" ht="39.75" customHeight="1">
      <c r="A15" s="34">
        <v>2.2000000000000002</v>
      </c>
      <c r="B15" s="22" t="s">
        <v>41</v>
      </c>
      <c r="C15" s="22"/>
      <c r="D15" s="35" t="s">
        <v>38</v>
      </c>
      <c r="E15" s="36" t="s">
        <v>42</v>
      </c>
      <c r="F15" s="28" t="s">
        <v>40</v>
      </c>
      <c r="G15" s="37"/>
      <c r="H15" s="37"/>
      <c r="I15" s="37"/>
      <c r="J15" s="37"/>
      <c r="K15" s="28" t="s">
        <v>34</v>
      </c>
      <c r="L15" s="38">
        <f>SUM(M15:Q15)</f>
        <v>12463</v>
      </c>
      <c r="M15" s="39"/>
      <c r="N15" s="39"/>
      <c r="O15" s="40"/>
      <c r="P15" s="38">
        <v>12463</v>
      </c>
      <c r="Q15" s="38"/>
      <c r="R15" s="37"/>
    </row>
    <row r="16" spans="1:18" ht="28.5" customHeight="1">
      <c r="A16" s="34"/>
      <c r="B16" s="22" t="s">
        <v>43</v>
      </c>
      <c r="C16" s="22"/>
      <c r="D16" s="35"/>
      <c r="E16" s="36"/>
      <c r="F16" s="28"/>
      <c r="G16" s="37"/>
      <c r="H16" s="37"/>
      <c r="I16" s="37"/>
      <c r="J16" s="37"/>
      <c r="K16" s="28"/>
      <c r="L16" s="29">
        <f t="shared" ref="L16:Q16" si="1">SUM(L14:L15)</f>
        <v>24926</v>
      </c>
      <c r="M16" s="29">
        <f t="shared" si="1"/>
        <v>0</v>
      </c>
      <c r="N16" s="29">
        <f t="shared" si="1"/>
        <v>0</v>
      </c>
      <c r="O16" s="29">
        <f t="shared" si="1"/>
        <v>0</v>
      </c>
      <c r="P16" s="29">
        <f t="shared" si="1"/>
        <v>24926</v>
      </c>
      <c r="Q16" s="29">
        <f t="shared" si="1"/>
        <v>0</v>
      </c>
      <c r="R16" s="37"/>
    </row>
    <row r="17" spans="1:18">
      <c r="A17" s="41">
        <v>3</v>
      </c>
      <c r="B17" s="42" t="s">
        <v>44</v>
      </c>
      <c r="C17" s="42"/>
      <c r="D17" s="43"/>
      <c r="E17" s="44"/>
      <c r="F17" s="45"/>
      <c r="G17" s="46"/>
      <c r="H17" s="46"/>
      <c r="I17" s="46"/>
      <c r="J17" s="46"/>
      <c r="K17" s="47"/>
      <c r="L17" s="48"/>
      <c r="M17" s="48"/>
      <c r="N17" s="48"/>
      <c r="O17" s="48"/>
      <c r="P17" s="48"/>
      <c r="Q17" s="48"/>
      <c r="R17" s="46"/>
    </row>
    <row r="18" spans="1:18" ht="33" customHeight="1">
      <c r="A18" s="49" t="s">
        <v>45</v>
      </c>
      <c r="B18" s="50" t="s">
        <v>46</v>
      </c>
      <c r="C18" s="50"/>
      <c r="D18" s="35" t="s">
        <v>38</v>
      </c>
      <c r="E18" s="36" t="s">
        <v>47</v>
      </c>
      <c r="F18" s="28" t="s">
        <v>40</v>
      </c>
      <c r="G18" s="37"/>
      <c r="H18" s="37"/>
      <c r="I18" s="37"/>
      <c r="J18" s="37"/>
      <c r="K18" s="28" t="s">
        <v>34</v>
      </c>
      <c r="L18" s="38">
        <f>SUM(M18:Q18)</f>
        <v>4659</v>
      </c>
      <c r="M18" s="38"/>
      <c r="N18" s="40"/>
      <c r="O18" s="38"/>
      <c r="P18" s="38">
        <v>4659</v>
      </c>
      <c r="Q18" s="38"/>
      <c r="R18" s="37"/>
    </row>
    <row r="19" spans="1:18" ht="33" customHeight="1">
      <c r="A19" s="34" t="s">
        <v>48</v>
      </c>
      <c r="B19" s="50" t="s">
        <v>49</v>
      </c>
      <c r="C19" s="50"/>
      <c r="D19" s="35" t="s">
        <v>38</v>
      </c>
      <c r="E19" s="36" t="s">
        <v>50</v>
      </c>
      <c r="F19" s="28" t="s">
        <v>40</v>
      </c>
      <c r="G19" s="37"/>
      <c r="H19" s="37"/>
      <c r="I19" s="37"/>
      <c r="J19" s="37"/>
      <c r="K19" s="28" t="s">
        <v>34</v>
      </c>
      <c r="L19" s="38">
        <f>SUM(M19:Q19)</f>
        <v>7502</v>
      </c>
      <c r="M19" s="38"/>
      <c r="N19" s="38"/>
      <c r="O19" s="38"/>
      <c r="P19" s="38">
        <v>7502</v>
      </c>
      <c r="Q19" s="38"/>
      <c r="R19" s="37"/>
    </row>
    <row r="20" spans="1:18" s="54" customFormat="1" ht="33" customHeight="1">
      <c r="A20" s="35" t="s">
        <v>51</v>
      </c>
      <c r="B20" s="51" t="s">
        <v>52</v>
      </c>
      <c r="C20" s="51"/>
      <c r="D20" s="35" t="s">
        <v>38</v>
      </c>
      <c r="E20" s="28"/>
      <c r="F20" s="28" t="s">
        <v>40</v>
      </c>
      <c r="G20" s="52"/>
      <c r="H20" s="52"/>
      <c r="I20" s="52"/>
      <c r="J20" s="52"/>
      <c r="K20" s="28" t="s">
        <v>53</v>
      </c>
      <c r="L20" s="38">
        <f>SUM(M20:Q20)</f>
        <v>1282</v>
      </c>
      <c r="M20" s="25">
        <v>1282</v>
      </c>
      <c r="N20" s="25"/>
      <c r="O20" s="25"/>
      <c r="P20" s="25"/>
      <c r="Q20" s="25"/>
      <c r="R20" s="53"/>
    </row>
    <row r="21" spans="1:18" s="13" customFormat="1" ht="33" customHeight="1">
      <c r="A21" s="55" t="s">
        <v>54</v>
      </c>
      <c r="B21" s="56" t="s">
        <v>55</v>
      </c>
      <c r="C21" s="56"/>
      <c r="D21" s="23" t="s">
        <v>29</v>
      </c>
      <c r="E21" s="56"/>
      <c r="F21" s="28" t="s">
        <v>40</v>
      </c>
      <c r="G21" s="56"/>
      <c r="H21" s="56"/>
      <c r="I21" s="56"/>
      <c r="J21" s="56"/>
      <c r="K21" s="56" t="s">
        <v>56</v>
      </c>
      <c r="L21" s="38">
        <f>SUM(M21:Q21)</f>
        <v>100000</v>
      </c>
      <c r="M21" s="57"/>
      <c r="N21" s="57"/>
      <c r="O21" s="57"/>
      <c r="P21" s="38">
        <v>80000</v>
      </c>
      <c r="Q21" s="38">
        <v>20000</v>
      </c>
      <c r="R21" s="53"/>
    </row>
    <row r="22" spans="1:18" s="13" customFormat="1" ht="33" customHeight="1">
      <c r="A22" s="55"/>
      <c r="B22" s="22" t="s">
        <v>57</v>
      </c>
      <c r="C22" s="22"/>
      <c r="D22" s="23"/>
      <c r="E22" s="56"/>
      <c r="F22" s="28"/>
      <c r="G22" s="56"/>
      <c r="H22" s="56"/>
      <c r="I22" s="56"/>
      <c r="J22" s="56"/>
      <c r="K22" s="56"/>
      <c r="L22" s="29">
        <f t="shared" ref="L22:Q22" si="2">SUM(L18:L21)</f>
        <v>113443</v>
      </c>
      <c r="M22" s="29">
        <f t="shared" si="2"/>
        <v>1282</v>
      </c>
      <c r="N22" s="29">
        <f t="shared" si="2"/>
        <v>0</v>
      </c>
      <c r="O22" s="29">
        <f t="shared" si="2"/>
        <v>0</v>
      </c>
      <c r="P22" s="29">
        <f t="shared" si="2"/>
        <v>92161</v>
      </c>
      <c r="Q22" s="29">
        <f t="shared" si="2"/>
        <v>20000</v>
      </c>
      <c r="R22" s="53"/>
    </row>
    <row r="23" spans="1:18" ht="26.45" customHeight="1">
      <c r="A23" s="30">
        <v>4</v>
      </c>
      <c r="B23" s="42" t="s">
        <v>58</v>
      </c>
      <c r="C23" s="42"/>
      <c r="D23" s="43"/>
      <c r="E23" s="44"/>
      <c r="F23" s="45"/>
      <c r="G23" s="46"/>
      <c r="H23" s="46"/>
      <c r="I23" s="46"/>
      <c r="J23" s="46"/>
      <c r="K23" s="47"/>
      <c r="L23" s="48"/>
      <c r="M23" s="48"/>
      <c r="N23" s="48"/>
      <c r="O23" s="48"/>
      <c r="P23" s="48"/>
      <c r="Q23" s="48"/>
      <c r="R23" s="46"/>
    </row>
    <row r="24" spans="1:18" s="13" customFormat="1" ht="38.25" customHeight="1">
      <c r="A24" s="55" t="s">
        <v>59</v>
      </c>
      <c r="B24" s="51" t="s">
        <v>60</v>
      </c>
      <c r="C24" s="51"/>
      <c r="D24" s="35" t="s">
        <v>38</v>
      </c>
      <c r="E24" s="28" t="s">
        <v>61</v>
      </c>
      <c r="F24" s="28" t="s">
        <v>40</v>
      </c>
      <c r="G24" s="52" t="s">
        <v>62</v>
      </c>
      <c r="H24" s="52" t="s">
        <v>63</v>
      </c>
      <c r="I24" s="52" t="s">
        <v>64</v>
      </c>
      <c r="J24" s="52" t="s">
        <v>65</v>
      </c>
      <c r="K24" s="23">
        <v>2017</v>
      </c>
      <c r="L24" s="38">
        <f>SUM(M24:Q24)</f>
        <v>36000</v>
      </c>
      <c r="M24" s="25"/>
      <c r="N24" s="25">
        <v>36000</v>
      </c>
      <c r="O24" s="25"/>
      <c r="P24" s="58"/>
      <c r="Q24" s="25"/>
      <c r="R24" s="37"/>
    </row>
    <row r="25" spans="1:18" ht="38.25" customHeight="1">
      <c r="A25" s="55" t="s">
        <v>66</v>
      </c>
      <c r="B25" s="50" t="s">
        <v>67</v>
      </c>
      <c r="C25" s="50"/>
      <c r="D25" s="35" t="s">
        <v>38</v>
      </c>
      <c r="E25" s="36" t="s">
        <v>68</v>
      </c>
      <c r="F25" s="28" t="s">
        <v>40</v>
      </c>
      <c r="G25" s="59" t="s">
        <v>69</v>
      </c>
      <c r="H25" s="59" t="s">
        <v>63</v>
      </c>
      <c r="I25" s="59" t="s">
        <v>70</v>
      </c>
      <c r="J25" s="59" t="s">
        <v>71</v>
      </c>
      <c r="K25" s="23">
        <v>2016</v>
      </c>
      <c r="L25" s="38">
        <f>SUM(M25:Q25)</f>
        <v>14164</v>
      </c>
      <c r="M25" s="38">
        <v>14164</v>
      </c>
      <c r="N25" s="38"/>
      <c r="O25" s="38"/>
      <c r="P25" s="38"/>
      <c r="Q25" s="38"/>
      <c r="R25" s="37"/>
    </row>
    <row r="26" spans="1:18" ht="38.25" customHeight="1">
      <c r="A26" s="60" t="s">
        <v>72</v>
      </c>
      <c r="B26" s="50" t="s">
        <v>73</v>
      </c>
      <c r="C26" s="50"/>
      <c r="D26" s="35" t="s">
        <v>38</v>
      </c>
      <c r="E26" s="36" t="s">
        <v>74</v>
      </c>
      <c r="F26" s="28" t="s">
        <v>40</v>
      </c>
      <c r="G26" s="37"/>
      <c r="H26" s="37"/>
      <c r="I26" s="37"/>
      <c r="J26" s="37"/>
      <c r="K26" s="23">
        <v>2017</v>
      </c>
      <c r="L26" s="38">
        <f>SUM(M26:Q26)</f>
        <v>8570</v>
      </c>
      <c r="M26" s="38"/>
      <c r="N26" s="38">
        <v>8570</v>
      </c>
      <c r="O26" s="38"/>
      <c r="P26" s="38"/>
      <c r="Q26" s="38"/>
      <c r="R26" s="37"/>
    </row>
    <row r="27" spans="1:18" s="63" customFormat="1" ht="38.25" customHeight="1">
      <c r="A27" s="61" t="s">
        <v>75</v>
      </c>
      <c r="B27" s="51" t="s">
        <v>76</v>
      </c>
      <c r="C27" s="51"/>
      <c r="D27" s="35" t="s">
        <v>38</v>
      </c>
      <c r="E27" s="28" t="s">
        <v>77</v>
      </c>
      <c r="F27" s="28" t="s">
        <v>40</v>
      </c>
      <c r="G27" s="51" t="s">
        <v>78</v>
      </c>
      <c r="H27" s="51" t="s">
        <v>63</v>
      </c>
      <c r="I27" s="51" t="s">
        <v>79</v>
      </c>
      <c r="J27" s="51" t="s">
        <v>80</v>
      </c>
      <c r="K27" s="28" t="s">
        <v>81</v>
      </c>
      <c r="L27" s="38">
        <f>SUM(M27:Q27)</f>
        <v>44389</v>
      </c>
      <c r="M27" s="25"/>
      <c r="N27" s="25">
        <v>19000</v>
      </c>
      <c r="O27" s="25">
        <v>5000</v>
      </c>
      <c r="P27" s="25">
        <v>20389</v>
      </c>
      <c r="Q27" s="25"/>
      <c r="R27" s="62"/>
    </row>
    <row r="28" spans="1:18" s="64" customFormat="1" ht="38.25" customHeight="1">
      <c r="A28" s="61" t="s">
        <v>82</v>
      </c>
      <c r="B28" s="62" t="s">
        <v>83</v>
      </c>
      <c r="C28" s="62"/>
      <c r="D28" s="23" t="s">
        <v>29</v>
      </c>
      <c r="E28" s="62"/>
      <c r="F28" s="28" t="s">
        <v>40</v>
      </c>
      <c r="G28" s="62"/>
      <c r="H28" s="62"/>
      <c r="I28" s="62"/>
      <c r="J28" s="62"/>
      <c r="K28" s="23" t="s">
        <v>56</v>
      </c>
      <c r="L28" s="38">
        <v>1217136</v>
      </c>
      <c r="M28" s="38"/>
      <c r="N28" s="38"/>
      <c r="O28" s="38"/>
      <c r="P28" s="38">
        <v>972000</v>
      </c>
      <c r="Q28" s="38">
        <f>L28-P28</f>
        <v>245136</v>
      </c>
      <c r="R28" s="62"/>
    </row>
    <row r="29" spans="1:18" s="64" customFormat="1" ht="38.25" customHeight="1">
      <c r="A29" s="61" t="s">
        <v>84</v>
      </c>
      <c r="B29" s="62" t="s">
        <v>85</v>
      </c>
      <c r="C29" s="62"/>
      <c r="D29" s="23" t="s">
        <v>29</v>
      </c>
      <c r="E29" s="62"/>
      <c r="F29" s="28" t="s">
        <v>40</v>
      </c>
      <c r="G29" s="62"/>
      <c r="H29" s="62"/>
      <c r="I29" s="62"/>
      <c r="J29" s="62"/>
      <c r="K29" s="23" t="s">
        <v>86</v>
      </c>
      <c r="L29" s="38">
        <v>494642</v>
      </c>
      <c r="M29" s="38"/>
      <c r="N29" s="38"/>
      <c r="O29" s="38"/>
      <c r="P29" s="38">
        <f>L29/9*3</f>
        <v>164880.66666666666</v>
      </c>
      <c r="Q29" s="38">
        <f>L29-P29</f>
        <v>329761.33333333337</v>
      </c>
      <c r="R29" s="62"/>
    </row>
    <row r="30" spans="1:18" s="64" customFormat="1" ht="38.25" customHeight="1">
      <c r="A30" s="61" t="s">
        <v>87</v>
      </c>
      <c r="B30" s="62" t="s">
        <v>88</v>
      </c>
      <c r="C30" s="62"/>
      <c r="D30" s="23" t="s">
        <v>29</v>
      </c>
      <c r="E30" s="62"/>
      <c r="F30" s="65" t="s">
        <v>40</v>
      </c>
      <c r="G30" s="62"/>
      <c r="H30" s="62"/>
      <c r="I30" s="62"/>
      <c r="J30" s="62"/>
      <c r="K30" s="23" t="s">
        <v>89</v>
      </c>
      <c r="L30" s="38">
        <f t="shared" ref="L30:L35" si="3">SUM(M30:Q30)</f>
        <v>13835.999999999998</v>
      </c>
      <c r="M30" s="38"/>
      <c r="N30" s="38"/>
      <c r="O30" s="38"/>
      <c r="P30" s="38">
        <f>0.05*13836</f>
        <v>691.80000000000007</v>
      </c>
      <c r="Q30" s="38">
        <f>13836*0.95</f>
        <v>13144.199999999999</v>
      </c>
      <c r="R30" s="62"/>
    </row>
    <row r="31" spans="1:18" s="64" customFormat="1" ht="38.25" customHeight="1">
      <c r="A31" s="61" t="s">
        <v>90</v>
      </c>
      <c r="B31" s="62" t="s">
        <v>91</v>
      </c>
      <c r="C31" s="62"/>
      <c r="D31" s="23" t="s">
        <v>29</v>
      </c>
      <c r="E31" s="62"/>
      <c r="F31" s="65" t="s">
        <v>40</v>
      </c>
      <c r="G31" s="62"/>
      <c r="H31" s="62"/>
      <c r="I31" s="62"/>
      <c r="J31" s="62"/>
      <c r="K31" s="23" t="s">
        <v>92</v>
      </c>
      <c r="L31" s="38">
        <f t="shared" si="3"/>
        <v>157857</v>
      </c>
      <c r="M31" s="38"/>
      <c r="N31" s="38"/>
      <c r="O31" s="38"/>
      <c r="P31" s="38"/>
      <c r="Q31" s="38">
        <v>157857</v>
      </c>
      <c r="R31" s="62"/>
    </row>
    <row r="32" spans="1:18" s="63" customFormat="1" ht="38.25" customHeight="1">
      <c r="A32" s="61" t="s">
        <v>93</v>
      </c>
      <c r="B32" s="51" t="s">
        <v>94</v>
      </c>
      <c r="C32" s="51"/>
      <c r="D32" s="35" t="s">
        <v>38</v>
      </c>
      <c r="E32" s="28"/>
      <c r="F32" s="28" t="s">
        <v>40</v>
      </c>
      <c r="G32" s="51" t="s">
        <v>95</v>
      </c>
      <c r="H32" s="51" t="s">
        <v>63</v>
      </c>
      <c r="I32" s="51" t="s">
        <v>96</v>
      </c>
      <c r="J32" s="51" t="s">
        <v>65</v>
      </c>
      <c r="K32" s="28" t="s">
        <v>97</v>
      </c>
      <c r="L32" s="38">
        <f t="shared" si="3"/>
        <v>27017</v>
      </c>
      <c r="M32" s="25"/>
      <c r="N32" s="25"/>
      <c r="O32" s="25"/>
      <c r="P32" s="25">
        <v>27017</v>
      </c>
      <c r="Q32" s="25"/>
      <c r="R32" s="66"/>
    </row>
    <row r="33" spans="1:18" s="63" customFormat="1" ht="42" customHeight="1">
      <c r="A33" s="61" t="s">
        <v>98</v>
      </c>
      <c r="B33" s="51" t="s">
        <v>99</v>
      </c>
      <c r="C33" s="51"/>
      <c r="D33" s="35" t="s">
        <v>38</v>
      </c>
      <c r="E33" s="28"/>
      <c r="F33" s="28" t="s">
        <v>40</v>
      </c>
      <c r="G33" s="51" t="s">
        <v>100</v>
      </c>
      <c r="H33" s="51" t="s">
        <v>63</v>
      </c>
      <c r="I33" s="51" t="s">
        <v>96</v>
      </c>
      <c r="J33" s="51" t="s">
        <v>65</v>
      </c>
      <c r="K33" s="28" t="s">
        <v>97</v>
      </c>
      <c r="L33" s="38">
        <f t="shared" si="3"/>
        <v>27872</v>
      </c>
      <c r="M33" s="25"/>
      <c r="N33" s="25"/>
      <c r="O33" s="25"/>
      <c r="P33" s="25">
        <v>27872</v>
      </c>
      <c r="Q33" s="25"/>
      <c r="R33" s="66"/>
    </row>
    <row r="34" spans="1:18" s="63" customFormat="1" ht="42" customHeight="1">
      <c r="A34" s="21" t="s">
        <v>101</v>
      </c>
      <c r="B34" s="51" t="s">
        <v>102</v>
      </c>
      <c r="C34" s="51"/>
      <c r="D34" s="35" t="s">
        <v>38</v>
      </c>
      <c r="E34" s="28"/>
      <c r="F34" s="28" t="s">
        <v>40</v>
      </c>
      <c r="G34" s="51" t="s">
        <v>103</v>
      </c>
      <c r="H34" s="51" t="s">
        <v>63</v>
      </c>
      <c r="I34" s="51" t="s">
        <v>96</v>
      </c>
      <c r="J34" s="51" t="s">
        <v>65</v>
      </c>
      <c r="K34" s="28" t="s">
        <v>34</v>
      </c>
      <c r="L34" s="38">
        <f t="shared" si="3"/>
        <v>20915</v>
      </c>
      <c r="M34" s="25"/>
      <c r="N34" s="25"/>
      <c r="O34" s="25"/>
      <c r="P34" s="25">
        <v>20915</v>
      </c>
      <c r="Q34" s="25"/>
      <c r="R34" s="66"/>
    </row>
    <row r="35" spans="1:18" s="63" customFormat="1" ht="42" customHeight="1">
      <c r="A35" s="61" t="s">
        <v>104</v>
      </c>
      <c r="B35" s="51" t="s">
        <v>105</v>
      </c>
      <c r="C35" s="51"/>
      <c r="D35" s="35" t="s">
        <v>38</v>
      </c>
      <c r="E35" s="28"/>
      <c r="F35" s="28" t="s">
        <v>40</v>
      </c>
      <c r="G35" s="51" t="s">
        <v>106</v>
      </c>
      <c r="H35" s="51" t="s">
        <v>63</v>
      </c>
      <c r="I35" s="51" t="s">
        <v>96</v>
      </c>
      <c r="J35" s="51" t="s">
        <v>65</v>
      </c>
      <c r="K35" s="28" t="s">
        <v>107</v>
      </c>
      <c r="L35" s="38">
        <f t="shared" si="3"/>
        <v>31898</v>
      </c>
      <c r="M35" s="25"/>
      <c r="N35" s="25"/>
      <c r="O35" s="25"/>
      <c r="P35" s="25">
        <v>31898</v>
      </c>
      <c r="Q35" s="25"/>
      <c r="R35" s="66"/>
    </row>
    <row r="36" spans="1:18" s="64" customFormat="1" ht="42" customHeight="1">
      <c r="A36" s="61" t="s">
        <v>108</v>
      </c>
      <c r="B36" s="62" t="s">
        <v>109</v>
      </c>
      <c r="C36" s="62"/>
      <c r="D36" s="23" t="s">
        <v>29</v>
      </c>
      <c r="E36" s="62"/>
      <c r="F36" s="65" t="s">
        <v>40</v>
      </c>
      <c r="G36" s="62"/>
      <c r="H36" s="62"/>
      <c r="I36" s="62"/>
      <c r="J36" s="62"/>
      <c r="K36" s="23" t="s">
        <v>110</v>
      </c>
      <c r="L36" s="38">
        <v>467991</v>
      </c>
      <c r="M36" s="38"/>
      <c r="N36" s="38"/>
      <c r="O36" s="38"/>
      <c r="P36" s="38">
        <f>L36/7</f>
        <v>66855.857142857145</v>
      </c>
      <c r="Q36" s="38">
        <f>L36-P36</f>
        <v>401135.14285714284</v>
      </c>
      <c r="R36" s="62"/>
    </row>
    <row r="37" spans="1:18" ht="51">
      <c r="A37" s="55" t="s">
        <v>111</v>
      </c>
      <c r="B37" s="37" t="s">
        <v>112</v>
      </c>
      <c r="C37" s="37"/>
      <c r="D37" s="23" t="s">
        <v>29</v>
      </c>
      <c r="E37" s="37"/>
      <c r="F37" s="65" t="s">
        <v>40</v>
      </c>
      <c r="G37" s="37"/>
      <c r="H37" s="37"/>
      <c r="I37" s="37"/>
      <c r="J37" s="37"/>
      <c r="K37" s="23" t="s">
        <v>86</v>
      </c>
      <c r="L37" s="38">
        <v>294827</v>
      </c>
      <c r="M37" s="38"/>
      <c r="N37" s="38"/>
      <c r="O37" s="38"/>
      <c r="P37" s="38">
        <f>L37/9*3</f>
        <v>98275.666666666657</v>
      </c>
      <c r="Q37" s="38">
        <f>L37-P37</f>
        <v>196551.33333333334</v>
      </c>
      <c r="R37" s="37"/>
    </row>
    <row r="38" spans="1:18" ht="87" customHeight="1">
      <c r="A38" s="55" t="s">
        <v>113</v>
      </c>
      <c r="B38" s="37" t="s">
        <v>114</v>
      </c>
      <c r="C38" s="37"/>
      <c r="D38" s="23" t="s">
        <v>29</v>
      </c>
      <c r="E38" s="37"/>
      <c r="F38" s="65" t="s">
        <v>40</v>
      </c>
      <c r="G38" s="37"/>
      <c r="H38" s="37"/>
      <c r="I38" s="37"/>
      <c r="J38" s="37"/>
      <c r="K38" s="23" t="s">
        <v>25</v>
      </c>
      <c r="L38" s="38">
        <v>79093</v>
      </c>
      <c r="M38" s="38"/>
      <c r="N38" s="38"/>
      <c r="O38" s="38"/>
      <c r="P38" s="38"/>
      <c r="Q38" s="38">
        <v>79093</v>
      </c>
      <c r="R38" s="37"/>
    </row>
    <row r="39" spans="1:18" ht="76.5">
      <c r="A39" s="55" t="s">
        <v>115</v>
      </c>
      <c r="B39" s="37" t="s">
        <v>116</v>
      </c>
      <c r="C39" s="37"/>
      <c r="D39" s="23" t="s">
        <v>29</v>
      </c>
      <c r="E39" s="37"/>
      <c r="F39" s="65" t="s">
        <v>40</v>
      </c>
      <c r="G39" s="67"/>
      <c r="H39" s="37"/>
      <c r="I39" s="37"/>
      <c r="J39" s="37"/>
      <c r="K39" s="23" t="s">
        <v>117</v>
      </c>
      <c r="L39" s="38">
        <v>27793</v>
      </c>
      <c r="M39" s="38"/>
      <c r="N39" s="38"/>
      <c r="O39" s="38"/>
      <c r="P39" s="38"/>
      <c r="Q39" s="38">
        <v>27793</v>
      </c>
      <c r="R39" s="37"/>
    </row>
    <row r="40" spans="1:18" s="13" customFormat="1" ht="39.200000000000003" customHeight="1">
      <c r="A40" s="55" t="s">
        <v>118</v>
      </c>
      <c r="B40" s="51" t="s">
        <v>119</v>
      </c>
      <c r="C40" s="51"/>
      <c r="D40" s="35" t="s">
        <v>38</v>
      </c>
      <c r="E40" s="28"/>
      <c r="F40" s="65" t="s">
        <v>40</v>
      </c>
      <c r="G40" s="52"/>
      <c r="H40" s="52"/>
      <c r="I40" s="52"/>
      <c r="J40" s="52"/>
      <c r="K40" s="28" t="s">
        <v>120</v>
      </c>
      <c r="L40" s="38">
        <f>SUM(M40:Q40)</f>
        <v>2600</v>
      </c>
      <c r="M40" s="25"/>
      <c r="N40" s="25">
        <v>2600</v>
      </c>
      <c r="O40" s="25"/>
      <c r="P40" s="25"/>
      <c r="Q40" s="25"/>
      <c r="R40" s="53"/>
    </row>
    <row r="41" spans="1:18" s="13" customFormat="1" ht="39.200000000000003" customHeight="1">
      <c r="A41" s="55" t="s">
        <v>121</v>
      </c>
      <c r="B41" s="68" t="s">
        <v>122</v>
      </c>
      <c r="C41" s="68"/>
      <c r="D41" s="35" t="s">
        <v>38</v>
      </c>
      <c r="E41" s="65"/>
      <c r="F41" s="65" t="s">
        <v>40</v>
      </c>
      <c r="G41" s="69"/>
      <c r="H41" s="69"/>
      <c r="I41" s="65"/>
      <c r="J41" s="65"/>
      <c r="K41" s="70">
        <v>2016</v>
      </c>
      <c r="L41" s="38">
        <f>SUM(M41:Q41)</f>
        <v>2600</v>
      </c>
      <c r="M41" s="25">
        <v>2600</v>
      </c>
      <c r="N41" s="70"/>
      <c r="O41" s="70"/>
      <c r="P41" s="70"/>
      <c r="Q41" s="70"/>
      <c r="R41" s="53"/>
    </row>
    <row r="42" spans="1:18" s="13" customFormat="1" ht="27.75" customHeight="1">
      <c r="A42" s="55"/>
      <c r="B42" s="22" t="s">
        <v>123</v>
      </c>
      <c r="C42" s="22"/>
      <c r="D42" s="23"/>
      <c r="E42" s="65"/>
      <c r="F42" s="65"/>
      <c r="G42" s="69"/>
      <c r="H42" s="69"/>
      <c r="I42" s="65"/>
      <c r="J42" s="65"/>
      <c r="K42" s="70"/>
      <c r="L42" s="29">
        <f t="shared" ref="L42:Q42" si="4">SUM(L24:L41)</f>
        <v>2969200</v>
      </c>
      <c r="M42" s="29">
        <f t="shared" si="4"/>
        <v>16764</v>
      </c>
      <c r="N42" s="29">
        <f t="shared" si="4"/>
        <v>66170</v>
      </c>
      <c r="O42" s="29">
        <f t="shared" si="4"/>
        <v>5000</v>
      </c>
      <c r="P42" s="29">
        <f t="shared" si="4"/>
        <v>1430794.9904761906</v>
      </c>
      <c r="Q42" s="29">
        <f t="shared" si="4"/>
        <v>1450471.0095238094</v>
      </c>
      <c r="R42" s="53"/>
    </row>
    <row r="43" spans="1:18" s="13" customFormat="1" ht="36.75" customHeight="1">
      <c r="A43" s="19" t="s">
        <v>124</v>
      </c>
      <c r="B43" s="71" t="s">
        <v>125</v>
      </c>
      <c r="C43" s="71"/>
      <c r="D43" s="43"/>
      <c r="E43" s="45"/>
      <c r="F43" s="45"/>
      <c r="G43" s="72"/>
      <c r="H43" s="72"/>
      <c r="I43" s="72"/>
      <c r="J43" s="72"/>
      <c r="K43" s="45"/>
      <c r="L43" s="73"/>
      <c r="M43" s="73"/>
      <c r="N43" s="73"/>
      <c r="O43" s="73"/>
      <c r="P43" s="73"/>
      <c r="Q43" s="73"/>
      <c r="R43" s="46"/>
    </row>
    <row r="44" spans="1:18" ht="31.7" customHeight="1">
      <c r="A44" s="55" t="s">
        <v>126</v>
      </c>
      <c r="B44" s="50" t="s">
        <v>127</v>
      </c>
      <c r="C44" s="50"/>
      <c r="D44" s="35" t="s">
        <v>38</v>
      </c>
      <c r="E44" s="36" t="s">
        <v>128</v>
      </c>
      <c r="F44" s="28" t="s">
        <v>40</v>
      </c>
      <c r="G44" s="37"/>
      <c r="H44" s="37"/>
      <c r="I44" s="37"/>
      <c r="J44" s="37"/>
      <c r="K44" s="23" t="s">
        <v>6</v>
      </c>
      <c r="L44" s="38">
        <f>SUM(M44:Q44)</f>
        <v>5000</v>
      </c>
      <c r="M44" s="38">
        <v>100</v>
      </c>
      <c r="N44" s="38">
        <v>4900</v>
      </c>
      <c r="O44" s="38"/>
      <c r="P44" s="38"/>
      <c r="Q44" s="38"/>
      <c r="R44" s="37"/>
    </row>
    <row r="45" spans="1:18" ht="21.2" customHeight="1">
      <c r="A45" s="55"/>
      <c r="B45" s="22" t="s">
        <v>129</v>
      </c>
      <c r="C45" s="22"/>
      <c r="D45" s="35"/>
      <c r="E45" s="36"/>
      <c r="F45" s="28"/>
      <c r="G45" s="37"/>
      <c r="H45" s="37"/>
      <c r="I45" s="37"/>
      <c r="J45" s="37"/>
      <c r="K45" s="23"/>
      <c r="L45" s="29">
        <f t="shared" ref="L45:Q45" si="5">L44</f>
        <v>5000</v>
      </c>
      <c r="M45" s="29">
        <f t="shared" si="5"/>
        <v>100</v>
      </c>
      <c r="N45" s="29">
        <f t="shared" si="5"/>
        <v>4900</v>
      </c>
      <c r="O45" s="29">
        <f t="shared" si="5"/>
        <v>0</v>
      </c>
      <c r="P45" s="29">
        <f t="shared" si="5"/>
        <v>0</v>
      </c>
      <c r="Q45" s="29">
        <f t="shared" si="5"/>
        <v>0</v>
      </c>
      <c r="R45" s="37"/>
    </row>
    <row r="46" spans="1:18">
      <c r="A46" s="19" t="s">
        <v>130</v>
      </c>
      <c r="B46" s="42" t="s">
        <v>131</v>
      </c>
      <c r="C46" s="42"/>
      <c r="D46" s="43"/>
      <c r="E46" s="44"/>
      <c r="F46" s="45"/>
      <c r="G46" s="46"/>
      <c r="H46" s="46"/>
      <c r="I46" s="46"/>
      <c r="J46" s="46"/>
      <c r="K46" s="47"/>
      <c r="L46" s="48"/>
      <c r="M46" s="48"/>
      <c r="N46" s="48"/>
      <c r="O46" s="48"/>
      <c r="P46" s="48"/>
      <c r="Q46" s="48"/>
      <c r="R46" s="46"/>
    </row>
    <row r="47" spans="1:18" ht="60.75" customHeight="1">
      <c r="A47" s="55" t="s">
        <v>132</v>
      </c>
      <c r="B47" s="50" t="s">
        <v>133</v>
      </c>
      <c r="C47" s="50"/>
      <c r="D47" s="35" t="s">
        <v>38</v>
      </c>
      <c r="E47" s="36" t="s">
        <v>134</v>
      </c>
      <c r="F47" s="28" t="s">
        <v>40</v>
      </c>
      <c r="G47" s="37"/>
      <c r="H47" s="37"/>
      <c r="I47" s="37"/>
      <c r="J47" s="37"/>
      <c r="K47" s="23" t="s">
        <v>135</v>
      </c>
      <c r="L47" s="38">
        <f>SUM(M47:Q47)</f>
        <v>3500</v>
      </c>
      <c r="M47" s="40"/>
      <c r="N47" s="38">
        <v>500</v>
      </c>
      <c r="O47" s="38">
        <v>3000</v>
      </c>
      <c r="P47" s="38"/>
      <c r="Q47" s="38"/>
      <c r="R47" s="37"/>
    </row>
    <row r="48" spans="1:18" ht="34.5" customHeight="1">
      <c r="A48" s="55" t="s">
        <v>136</v>
      </c>
      <c r="B48" s="51" t="s">
        <v>137</v>
      </c>
      <c r="C48" s="51"/>
      <c r="D48" s="35" t="s">
        <v>38</v>
      </c>
      <c r="E48" s="28"/>
      <c r="F48" s="28" t="s">
        <v>40</v>
      </c>
      <c r="G48" s="52"/>
      <c r="H48" s="52"/>
      <c r="I48" s="52"/>
      <c r="J48" s="52"/>
      <c r="K48" s="28" t="s">
        <v>6</v>
      </c>
      <c r="L48" s="38">
        <f>SUM(M48:Q48)</f>
        <v>20500</v>
      </c>
      <c r="M48" s="25">
        <v>500</v>
      </c>
      <c r="N48" s="25">
        <v>20000</v>
      </c>
      <c r="O48" s="25"/>
      <c r="P48" s="25"/>
      <c r="Q48" s="25"/>
      <c r="R48" s="37"/>
    </row>
    <row r="49" spans="1:18" ht="27" customHeight="1">
      <c r="A49" s="55"/>
      <c r="B49" s="22" t="s">
        <v>138</v>
      </c>
      <c r="C49" s="22"/>
      <c r="D49" s="23"/>
      <c r="E49" s="28"/>
      <c r="F49" s="28"/>
      <c r="G49" s="52"/>
      <c r="H49" s="52"/>
      <c r="I49" s="52"/>
      <c r="J49" s="52"/>
      <c r="K49" s="28"/>
      <c r="L49" s="29">
        <f t="shared" ref="L49:Q49" si="6">SUM(L47:L48)</f>
        <v>24000</v>
      </c>
      <c r="M49" s="29">
        <f t="shared" si="6"/>
        <v>500</v>
      </c>
      <c r="N49" s="29">
        <f t="shared" si="6"/>
        <v>20500</v>
      </c>
      <c r="O49" s="29">
        <f t="shared" si="6"/>
        <v>3000</v>
      </c>
      <c r="P49" s="29">
        <f t="shared" si="6"/>
        <v>0</v>
      </c>
      <c r="Q49" s="29">
        <f t="shared" si="6"/>
        <v>0</v>
      </c>
      <c r="R49" s="37"/>
    </row>
  </sheetData>
  <autoFilter ref="A8:P8"/>
  <mergeCells count="15">
    <mergeCell ref="A2:R2"/>
    <mergeCell ref="R5:R7"/>
    <mergeCell ref="G6:G7"/>
    <mergeCell ref="H6:H7"/>
    <mergeCell ref="I6:J6"/>
    <mergeCell ref="L6:Q6"/>
    <mergeCell ref="A5:A7"/>
    <mergeCell ref="B5:B7"/>
    <mergeCell ref="D5:D7"/>
    <mergeCell ref="E5:E7"/>
    <mergeCell ref="F5:F7"/>
    <mergeCell ref="G5:J5"/>
    <mergeCell ref="K5:K7"/>
    <mergeCell ref="L5:Q5"/>
    <mergeCell ref="A3:R3"/>
  </mergeCells>
  <pageMargins left="0.27559055118110237" right="0.23622047244094491" top="0.59055118110236227" bottom="0.31496062992125984" header="0.27559055118110237" footer="0.15748031496062992"/>
  <pageSetup paperSize="8" scale="48" fitToHeight="2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60"/>
  <sheetViews>
    <sheetView view="pageBreakPreview" zoomScale="80" zoomScaleNormal="80" zoomScaleSheetLayoutView="80" workbookViewId="0">
      <selection activeCell="C57" sqref="C57"/>
    </sheetView>
  </sheetViews>
  <sheetFormatPr defaultRowHeight="12.75" outlineLevelCol="1"/>
  <cols>
    <col min="1" max="1" width="9.5703125" style="83" customWidth="1"/>
    <col min="2" max="2" width="38" style="83" customWidth="1"/>
    <col min="3" max="3" width="18.7109375" style="83" customWidth="1"/>
    <col min="4" max="4" width="15.140625" style="83" customWidth="1"/>
    <col min="5" max="5" width="17" style="90" customWidth="1"/>
    <col min="6" max="6" width="8.42578125" style="90" customWidth="1"/>
    <col min="7" max="7" width="13.5703125" style="90" customWidth="1"/>
    <col min="8" max="8" width="13" style="90" customWidth="1"/>
    <col min="9" max="9" width="13" style="83" customWidth="1"/>
    <col min="10" max="10" width="13.7109375" style="83" customWidth="1"/>
    <col min="11" max="11" width="11.7109375" style="83" customWidth="1"/>
    <col min="12" max="12" width="11.7109375" style="83" customWidth="1" outlineLevel="1"/>
    <col min="13" max="13" width="16" style="83" customWidth="1" outlineLevel="1"/>
    <col min="14" max="14" width="11.7109375" style="83" customWidth="1"/>
    <col min="15" max="15" width="11.140625" style="83" customWidth="1"/>
    <col min="16" max="16" width="9.5703125" style="83" customWidth="1"/>
    <col min="17" max="17" width="13.140625" style="83" customWidth="1" outlineLevel="1"/>
    <col min="18" max="18" width="14" style="83" customWidth="1" outlineLevel="1"/>
    <col min="19" max="19" width="9.5703125" style="83" customWidth="1"/>
    <col min="20" max="20" width="14" style="83" customWidth="1" outlineLevel="1"/>
    <col min="21" max="21" width="9.5703125" style="83" customWidth="1" outlineLevel="1"/>
    <col min="22" max="22" width="10.28515625" style="83" customWidth="1"/>
    <col min="23" max="24" width="10.28515625" style="83" customWidth="1" outlineLevel="1"/>
    <col min="25" max="25" width="10.28515625" style="83" customWidth="1"/>
    <col min="26" max="27" width="10.28515625" style="83" customWidth="1" outlineLevel="1"/>
    <col min="28" max="28" width="10.28515625" style="83" customWidth="1"/>
    <col min="29" max="30" width="10.28515625" style="83" customWidth="1" outlineLevel="1"/>
    <col min="31" max="31" width="10.28515625" style="83" customWidth="1"/>
    <col min="32" max="32" width="12.140625" style="83" customWidth="1" outlineLevel="1"/>
    <col min="33" max="33" width="10.28515625" style="83" customWidth="1" outlineLevel="1"/>
    <col min="34" max="34" width="10.28515625" style="83" customWidth="1"/>
    <col min="35" max="35" width="10.42578125" style="83" customWidth="1" outlineLevel="1"/>
    <col min="36" max="36" width="10.28515625" style="83" customWidth="1" outlineLevel="1"/>
    <col min="37" max="37" width="10" style="83" customWidth="1"/>
    <col min="38" max="39" width="10" style="83" customWidth="1" outlineLevel="1"/>
    <col min="40" max="40" width="10" style="83" customWidth="1"/>
    <col min="41" max="42" width="10" style="83" customWidth="1" outlineLevel="1"/>
    <col min="43" max="43" width="10" style="83" customWidth="1"/>
    <col min="44" max="45" width="10" style="83" customWidth="1" outlineLevel="1"/>
    <col min="46" max="46" width="11" style="83" customWidth="1"/>
    <col min="47" max="47" width="14.5703125" style="83" customWidth="1"/>
    <col min="48" max="48" width="10.85546875" style="83" customWidth="1"/>
    <col min="49" max="256" width="9.140625" style="83"/>
    <col min="257" max="257" width="9.5703125" style="83" customWidth="1"/>
    <col min="258" max="258" width="38" style="83" customWidth="1"/>
    <col min="259" max="259" width="18.7109375" style="83" customWidth="1"/>
    <col min="260" max="260" width="15.140625" style="83" customWidth="1"/>
    <col min="261" max="261" width="17" style="83" customWidth="1"/>
    <col min="262" max="262" width="8.42578125" style="83" customWidth="1"/>
    <col min="263" max="263" width="13.5703125" style="83" customWidth="1"/>
    <col min="264" max="265" width="13" style="83" customWidth="1"/>
    <col min="266" max="266" width="13.7109375" style="83" customWidth="1"/>
    <col min="267" max="268" width="11.7109375" style="83" customWidth="1"/>
    <col min="269" max="269" width="16" style="83" customWidth="1"/>
    <col min="270" max="270" width="11.7109375" style="83" customWidth="1"/>
    <col min="271" max="271" width="11.140625" style="83" customWidth="1"/>
    <col min="272" max="272" width="9.5703125" style="83" customWidth="1"/>
    <col min="273" max="273" width="13.140625" style="83" customWidth="1"/>
    <col min="274" max="274" width="14" style="83" customWidth="1"/>
    <col min="275" max="275" width="9.5703125" style="83" customWidth="1"/>
    <col min="276" max="276" width="14" style="83" customWidth="1"/>
    <col min="277" max="277" width="9.5703125" style="83" customWidth="1"/>
    <col min="278" max="287" width="10.28515625" style="83" customWidth="1"/>
    <col min="288" max="288" width="12.140625" style="83" customWidth="1"/>
    <col min="289" max="290" width="10.28515625" style="83" customWidth="1"/>
    <col min="291" max="291" width="10.42578125" style="83" customWidth="1"/>
    <col min="292" max="292" width="10.28515625" style="83" customWidth="1"/>
    <col min="293" max="301" width="10" style="83" customWidth="1"/>
    <col min="302" max="302" width="11" style="83" customWidth="1"/>
    <col min="303" max="303" width="14.5703125" style="83" customWidth="1"/>
    <col min="304" max="304" width="10.85546875" style="83" customWidth="1"/>
    <col min="305" max="512" width="9.140625" style="83"/>
    <col min="513" max="513" width="9.5703125" style="83" customWidth="1"/>
    <col min="514" max="514" width="38" style="83" customWidth="1"/>
    <col min="515" max="515" width="18.7109375" style="83" customWidth="1"/>
    <col min="516" max="516" width="15.140625" style="83" customWidth="1"/>
    <col min="517" max="517" width="17" style="83" customWidth="1"/>
    <col min="518" max="518" width="8.42578125" style="83" customWidth="1"/>
    <col min="519" max="519" width="13.5703125" style="83" customWidth="1"/>
    <col min="520" max="521" width="13" style="83" customWidth="1"/>
    <col min="522" max="522" width="13.7109375" style="83" customWidth="1"/>
    <col min="523" max="524" width="11.7109375" style="83" customWidth="1"/>
    <col min="525" max="525" width="16" style="83" customWidth="1"/>
    <col min="526" max="526" width="11.7109375" style="83" customWidth="1"/>
    <col min="527" max="527" width="11.140625" style="83" customWidth="1"/>
    <col min="528" max="528" width="9.5703125" style="83" customWidth="1"/>
    <col min="529" max="529" width="13.140625" style="83" customWidth="1"/>
    <col min="530" max="530" width="14" style="83" customWidth="1"/>
    <col min="531" max="531" width="9.5703125" style="83" customWidth="1"/>
    <col min="532" max="532" width="14" style="83" customWidth="1"/>
    <col min="533" max="533" width="9.5703125" style="83" customWidth="1"/>
    <col min="534" max="543" width="10.28515625" style="83" customWidth="1"/>
    <col min="544" max="544" width="12.140625" style="83" customWidth="1"/>
    <col min="545" max="546" width="10.28515625" style="83" customWidth="1"/>
    <col min="547" max="547" width="10.42578125" style="83" customWidth="1"/>
    <col min="548" max="548" width="10.28515625" style="83" customWidth="1"/>
    <col min="549" max="557" width="10" style="83" customWidth="1"/>
    <col min="558" max="558" width="11" style="83" customWidth="1"/>
    <col min="559" max="559" width="14.5703125" style="83" customWidth="1"/>
    <col min="560" max="560" width="10.85546875" style="83" customWidth="1"/>
    <col min="561" max="768" width="9.140625" style="83"/>
    <col min="769" max="769" width="9.5703125" style="83" customWidth="1"/>
    <col min="770" max="770" width="38" style="83" customWidth="1"/>
    <col min="771" max="771" width="18.7109375" style="83" customWidth="1"/>
    <col min="772" max="772" width="15.140625" style="83" customWidth="1"/>
    <col min="773" max="773" width="17" style="83" customWidth="1"/>
    <col min="774" max="774" width="8.42578125" style="83" customWidth="1"/>
    <col min="775" max="775" width="13.5703125" style="83" customWidth="1"/>
    <col min="776" max="777" width="13" style="83" customWidth="1"/>
    <col min="778" max="778" width="13.7109375" style="83" customWidth="1"/>
    <col min="779" max="780" width="11.7109375" style="83" customWidth="1"/>
    <col min="781" max="781" width="16" style="83" customWidth="1"/>
    <col min="782" max="782" width="11.7109375" style="83" customWidth="1"/>
    <col min="783" max="783" width="11.140625" style="83" customWidth="1"/>
    <col min="784" max="784" width="9.5703125" style="83" customWidth="1"/>
    <col min="785" max="785" width="13.140625" style="83" customWidth="1"/>
    <col min="786" max="786" width="14" style="83" customWidth="1"/>
    <col min="787" max="787" width="9.5703125" style="83" customWidth="1"/>
    <col min="788" max="788" width="14" style="83" customWidth="1"/>
    <col min="789" max="789" width="9.5703125" style="83" customWidth="1"/>
    <col min="790" max="799" width="10.28515625" style="83" customWidth="1"/>
    <col min="800" max="800" width="12.140625" style="83" customWidth="1"/>
    <col min="801" max="802" width="10.28515625" style="83" customWidth="1"/>
    <col min="803" max="803" width="10.42578125" style="83" customWidth="1"/>
    <col min="804" max="804" width="10.28515625" style="83" customWidth="1"/>
    <col min="805" max="813" width="10" style="83" customWidth="1"/>
    <col min="814" max="814" width="11" style="83" customWidth="1"/>
    <col min="815" max="815" width="14.5703125" style="83" customWidth="1"/>
    <col min="816" max="816" width="10.85546875" style="83" customWidth="1"/>
    <col min="817" max="1024" width="9.140625" style="83"/>
    <col min="1025" max="1025" width="9.5703125" style="83" customWidth="1"/>
    <col min="1026" max="1026" width="38" style="83" customWidth="1"/>
    <col min="1027" max="1027" width="18.7109375" style="83" customWidth="1"/>
    <col min="1028" max="1028" width="15.140625" style="83" customWidth="1"/>
    <col min="1029" max="1029" width="17" style="83" customWidth="1"/>
    <col min="1030" max="1030" width="8.42578125" style="83" customWidth="1"/>
    <col min="1031" max="1031" width="13.5703125" style="83" customWidth="1"/>
    <col min="1032" max="1033" width="13" style="83" customWidth="1"/>
    <col min="1034" max="1034" width="13.7109375" style="83" customWidth="1"/>
    <col min="1035" max="1036" width="11.7109375" style="83" customWidth="1"/>
    <col min="1037" max="1037" width="16" style="83" customWidth="1"/>
    <col min="1038" max="1038" width="11.7109375" style="83" customWidth="1"/>
    <col min="1039" max="1039" width="11.140625" style="83" customWidth="1"/>
    <col min="1040" max="1040" width="9.5703125" style="83" customWidth="1"/>
    <col min="1041" max="1041" width="13.140625" style="83" customWidth="1"/>
    <col min="1042" max="1042" width="14" style="83" customWidth="1"/>
    <col min="1043" max="1043" width="9.5703125" style="83" customWidth="1"/>
    <col min="1044" max="1044" width="14" style="83" customWidth="1"/>
    <col min="1045" max="1045" width="9.5703125" style="83" customWidth="1"/>
    <col min="1046" max="1055" width="10.28515625" style="83" customWidth="1"/>
    <col min="1056" max="1056" width="12.140625" style="83" customWidth="1"/>
    <col min="1057" max="1058" width="10.28515625" style="83" customWidth="1"/>
    <col min="1059" max="1059" width="10.42578125" style="83" customWidth="1"/>
    <col min="1060" max="1060" width="10.28515625" style="83" customWidth="1"/>
    <col min="1061" max="1069" width="10" style="83" customWidth="1"/>
    <col min="1070" max="1070" width="11" style="83" customWidth="1"/>
    <col min="1071" max="1071" width="14.5703125" style="83" customWidth="1"/>
    <col min="1072" max="1072" width="10.85546875" style="83" customWidth="1"/>
    <col min="1073" max="1280" width="9.140625" style="83"/>
    <col min="1281" max="1281" width="9.5703125" style="83" customWidth="1"/>
    <col min="1282" max="1282" width="38" style="83" customWidth="1"/>
    <col min="1283" max="1283" width="18.7109375" style="83" customWidth="1"/>
    <col min="1284" max="1284" width="15.140625" style="83" customWidth="1"/>
    <col min="1285" max="1285" width="17" style="83" customWidth="1"/>
    <col min="1286" max="1286" width="8.42578125" style="83" customWidth="1"/>
    <col min="1287" max="1287" width="13.5703125" style="83" customWidth="1"/>
    <col min="1288" max="1289" width="13" style="83" customWidth="1"/>
    <col min="1290" max="1290" width="13.7109375" style="83" customWidth="1"/>
    <col min="1291" max="1292" width="11.7109375" style="83" customWidth="1"/>
    <col min="1293" max="1293" width="16" style="83" customWidth="1"/>
    <col min="1294" max="1294" width="11.7109375" style="83" customWidth="1"/>
    <col min="1295" max="1295" width="11.140625" style="83" customWidth="1"/>
    <col min="1296" max="1296" width="9.5703125" style="83" customWidth="1"/>
    <col min="1297" max="1297" width="13.140625" style="83" customWidth="1"/>
    <col min="1298" max="1298" width="14" style="83" customWidth="1"/>
    <col min="1299" max="1299" width="9.5703125" style="83" customWidth="1"/>
    <col min="1300" max="1300" width="14" style="83" customWidth="1"/>
    <col min="1301" max="1301" width="9.5703125" style="83" customWidth="1"/>
    <col min="1302" max="1311" width="10.28515625" style="83" customWidth="1"/>
    <col min="1312" max="1312" width="12.140625" style="83" customWidth="1"/>
    <col min="1313" max="1314" width="10.28515625" style="83" customWidth="1"/>
    <col min="1315" max="1315" width="10.42578125" style="83" customWidth="1"/>
    <col min="1316" max="1316" width="10.28515625" style="83" customWidth="1"/>
    <col min="1317" max="1325" width="10" style="83" customWidth="1"/>
    <col min="1326" max="1326" width="11" style="83" customWidth="1"/>
    <col min="1327" max="1327" width="14.5703125" style="83" customWidth="1"/>
    <col min="1328" max="1328" width="10.85546875" style="83" customWidth="1"/>
    <col min="1329" max="1536" width="9.140625" style="83"/>
    <col min="1537" max="1537" width="9.5703125" style="83" customWidth="1"/>
    <col min="1538" max="1538" width="38" style="83" customWidth="1"/>
    <col min="1539" max="1539" width="18.7109375" style="83" customWidth="1"/>
    <col min="1540" max="1540" width="15.140625" style="83" customWidth="1"/>
    <col min="1541" max="1541" width="17" style="83" customWidth="1"/>
    <col min="1542" max="1542" width="8.42578125" style="83" customWidth="1"/>
    <col min="1543" max="1543" width="13.5703125" style="83" customWidth="1"/>
    <col min="1544" max="1545" width="13" style="83" customWidth="1"/>
    <col min="1546" max="1546" width="13.7109375" style="83" customWidth="1"/>
    <col min="1547" max="1548" width="11.7109375" style="83" customWidth="1"/>
    <col min="1549" max="1549" width="16" style="83" customWidth="1"/>
    <col min="1550" max="1550" width="11.7109375" style="83" customWidth="1"/>
    <col min="1551" max="1551" width="11.140625" style="83" customWidth="1"/>
    <col min="1552" max="1552" width="9.5703125" style="83" customWidth="1"/>
    <col min="1553" max="1553" width="13.140625" style="83" customWidth="1"/>
    <col min="1554" max="1554" width="14" style="83" customWidth="1"/>
    <col min="1555" max="1555" width="9.5703125" style="83" customWidth="1"/>
    <col min="1556" max="1556" width="14" style="83" customWidth="1"/>
    <col min="1557" max="1557" width="9.5703125" style="83" customWidth="1"/>
    <col min="1558" max="1567" width="10.28515625" style="83" customWidth="1"/>
    <col min="1568" max="1568" width="12.140625" style="83" customWidth="1"/>
    <col min="1569" max="1570" width="10.28515625" style="83" customWidth="1"/>
    <col min="1571" max="1571" width="10.42578125" style="83" customWidth="1"/>
    <col min="1572" max="1572" width="10.28515625" style="83" customWidth="1"/>
    <col min="1573" max="1581" width="10" style="83" customWidth="1"/>
    <col min="1582" max="1582" width="11" style="83" customWidth="1"/>
    <col min="1583" max="1583" width="14.5703125" style="83" customWidth="1"/>
    <col min="1584" max="1584" width="10.85546875" style="83" customWidth="1"/>
    <col min="1585" max="1792" width="9.140625" style="83"/>
    <col min="1793" max="1793" width="9.5703125" style="83" customWidth="1"/>
    <col min="1794" max="1794" width="38" style="83" customWidth="1"/>
    <col min="1795" max="1795" width="18.7109375" style="83" customWidth="1"/>
    <col min="1796" max="1796" width="15.140625" style="83" customWidth="1"/>
    <col min="1797" max="1797" width="17" style="83" customWidth="1"/>
    <col min="1798" max="1798" width="8.42578125" style="83" customWidth="1"/>
    <col min="1799" max="1799" width="13.5703125" style="83" customWidth="1"/>
    <col min="1800" max="1801" width="13" style="83" customWidth="1"/>
    <col min="1802" max="1802" width="13.7109375" style="83" customWidth="1"/>
    <col min="1803" max="1804" width="11.7109375" style="83" customWidth="1"/>
    <col min="1805" max="1805" width="16" style="83" customWidth="1"/>
    <col min="1806" max="1806" width="11.7109375" style="83" customWidth="1"/>
    <col min="1807" max="1807" width="11.140625" style="83" customWidth="1"/>
    <col min="1808" max="1808" width="9.5703125" style="83" customWidth="1"/>
    <col min="1809" max="1809" width="13.140625" style="83" customWidth="1"/>
    <col min="1810" max="1810" width="14" style="83" customWidth="1"/>
    <col min="1811" max="1811" width="9.5703125" style="83" customWidth="1"/>
    <col min="1812" max="1812" width="14" style="83" customWidth="1"/>
    <col min="1813" max="1813" width="9.5703125" style="83" customWidth="1"/>
    <col min="1814" max="1823" width="10.28515625" style="83" customWidth="1"/>
    <col min="1824" max="1824" width="12.140625" style="83" customWidth="1"/>
    <col min="1825" max="1826" width="10.28515625" style="83" customWidth="1"/>
    <col min="1827" max="1827" width="10.42578125" style="83" customWidth="1"/>
    <col min="1828" max="1828" width="10.28515625" style="83" customWidth="1"/>
    <col min="1829" max="1837" width="10" style="83" customWidth="1"/>
    <col min="1838" max="1838" width="11" style="83" customWidth="1"/>
    <col min="1839" max="1839" width="14.5703125" style="83" customWidth="1"/>
    <col min="1840" max="1840" width="10.85546875" style="83" customWidth="1"/>
    <col min="1841" max="2048" width="9.140625" style="83"/>
    <col min="2049" max="2049" width="9.5703125" style="83" customWidth="1"/>
    <col min="2050" max="2050" width="38" style="83" customWidth="1"/>
    <col min="2051" max="2051" width="18.7109375" style="83" customWidth="1"/>
    <col min="2052" max="2052" width="15.140625" style="83" customWidth="1"/>
    <col min="2053" max="2053" width="17" style="83" customWidth="1"/>
    <col min="2054" max="2054" width="8.42578125" style="83" customWidth="1"/>
    <col min="2055" max="2055" width="13.5703125" style="83" customWidth="1"/>
    <col min="2056" max="2057" width="13" style="83" customWidth="1"/>
    <col min="2058" max="2058" width="13.7109375" style="83" customWidth="1"/>
    <col min="2059" max="2060" width="11.7109375" style="83" customWidth="1"/>
    <col min="2061" max="2061" width="16" style="83" customWidth="1"/>
    <col min="2062" max="2062" width="11.7109375" style="83" customWidth="1"/>
    <col min="2063" max="2063" width="11.140625" style="83" customWidth="1"/>
    <col min="2064" max="2064" width="9.5703125" style="83" customWidth="1"/>
    <col min="2065" max="2065" width="13.140625" style="83" customWidth="1"/>
    <col min="2066" max="2066" width="14" style="83" customWidth="1"/>
    <col min="2067" max="2067" width="9.5703125" style="83" customWidth="1"/>
    <col min="2068" max="2068" width="14" style="83" customWidth="1"/>
    <col min="2069" max="2069" width="9.5703125" style="83" customWidth="1"/>
    <col min="2070" max="2079" width="10.28515625" style="83" customWidth="1"/>
    <col min="2080" max="2080" width="12.140625" style="83" customWidth="1"/>
    <col min="2081" max="2082" width="10.28515625" style="83" customWidth="1"/>
    <col min="2083" max="2083" width="10.42578125" style="83" customWidth="1"/>
    <col min="2084" max="2084" width="10.28515625" style="83" customWidth="1"/>
    <col min="2085" max="2093" width="10" style="83" customWidth="1"/>
    <col min="2094" max="2094" width="11" style="83" customWidth="1"/>
    <col min="2095" max="2095" width="14.5703125" style="83" customWidth="1"/>
    <col min="2096" max="2096" width="10.85546875" style="83" customWidth="1"/>
    <col min="2097" max="2304" width="9.140625" style="83"/>
    <col min="2305" max="2305" width="9.5703125" style="83" customWidth="1"/>
    <col min="2306" max="2306" width="38" style="83" customWidth="1"/>
    <col min="2307" max="2307" width="18.7109375" style="83" customWidth="1"/>
    <col min="2308" max="2308" width="15.140625" style="83" customWidth="1"/>
    <col min="2309" max="2309" width="17" style="83" customWidth="1"/>
    <col min="2310" max="2310" width="8.42578125" style="83" customWidth="1"/>
    <col min="2311" max="2311" width="13.5703125" style="83" customWidth="1"/>
    <col min="2312" max="2313" width="13" style="83" customWidth="1"/>
    <col min="2314" max="2314" width="13.7109375" style="83" customWidth="1"/>
    <col min="2315" max="2316" width="11.7109375" style="83" customWidth="1"/>
    <col min="2317" max="2317" width="16" style="83" customWidth="1"/>
    <col min="2318" max="2318" width="11.7109375" style="83" customWidth="1"/>
    <col min="2319" max="2319" width="11.140625" style="83" customWidth="1"/>
    <col min="2320" max="2320" width="9.5703125" style="83" customWidth="1"/>
    <col min="2321" max="2321" width="13.140625" style="83" customWidth="1"/>
    <col min="2322" max="2322" width="14" style="83" customWidth="1"/>
    <col min="2323" max="2323" width="9.5703125" style="83" customWidth="1"/>
    <col min="2324" max="2324" width="14" style="83" customWidth="1"/>
    <col min="2325" max="2325" width="9.5703125" style="83" customWidth="1"/>
    <col min="2326" max="2335" width="10.28515625" style="83" customWidth="1"/>
    <col min="2336" max="2336" width="12.140625" style="83" customWidth="1"/>
    <col min="2337" max="2338" width="10.28515625" style="83" customWidth="1"/>
    <col min="2339" max="2339" width="10.42578125" style="83" customWidth="1"/>
    <col min="2340" max="2340" width="10.28515625" style="83" customWidth="1"/>
    <col min="2341" max="2349" width="10" style="83" customWidth="1"/>
    <col min="2350" max="2350" width="11" style="83" customWidth="1"/>
    <col min="2351" max="2351" width="14.5703125" style="83" customWidth="1"/>
    <col min="2352" max="2352" width="10.85546875" style="83" customWidth="1"/>
    <col min="2353" max="2560" width="9.140625" style="83"/>
    <col min="2561" max="2561" width="9.5703125" style="83" customWidth="1"/>
    <col min="2562" max="2562" width="38" style="83" customWidth="1"/>
    <col min="2563" max="2563" width="18.7109375" style="83" customWidth="1"/>
    <col min="2564" max="2564" width="15.140625" style="83" customWidth="1"/>
    <col min="2565" max="2565" width="17" style="83" customWidth="1"/>
    <col min="2566" max="2566" width="8.42578125" style="83" customWidth="1"/>
    <col min="2567" max="2567" width="13.5703125" style="83" customWidth="1"/>
    <col min="2568" max="2569" width="13" style="83" customWidth="1"/>
    <col min="2570" max="2570" width="13.7109375" style="83" customWidth="1"/>
    <col min="2571" max="2572" width="11.7109375" style="83" customWidth="1"/>
    <col min="2573" max="2573" width="16" style="83" customWidth="1"/>
    <col min="2574" max="2574" width="11.7109375" style="83" customWidth="1"/>
    <col min="2575" max="2575" width="11.140625" style="83" customWidth="1"/>
    <col min="2576" max="2576" width="9.5703125" style="83" customWidth="1"/>
    <col min="2577" max="2577" width="13.140625" style="83" customWidth="1"/>
    <col min="2578" max="2578" width="14" style="83" customWidth="1"/>
    <col min="2579" max="2579" width="9.5703125" style="83" customWidth="1"/>
    <col min="2580" max="2580" width="14" style="83" customWidth="1"/>
    <col min="2581" max="2581" width="9.5703125" style="83" customWidth="1"/>
    <col min="2582" max="2591" width="10.28515625" style="83" customWidth="1"/>
    <col min="2592" max="2592" width="12.140625" style="83" customWidth="1"/>
    <col min="2593" max="2594" width="10.28515625" style="83" customWidth="1"/>
    <col min="2595" max="2595" width="10.42578125" style="83" customWidth="1"/>
    <col min="2596" max="2596" width="10.28515625" style="83" customWidth="1"/>
    <col min="2597" max="2605" width="10" style="83" customWidth="1"/>
    <col min="2606" max="2606" width="11" style="83" customWidth="1"/>
    <col min="2607" max="2607" width="14.5703125" style="83" customWidth="1"/>
    <col min="2608" max="2608" width="10.85546875" style="83" customWidth="1"/>
    <col min="2609" max="2816" width="9.140625" style="83"/>
    <col min="2817" max="2817" width="9.5703125" style="83" customWidth="1"/>
    <col min="2818" max="2818" width="38" style="83" customWidth="1"/>
    <col min="2819" max="2819" width="18.7109375" style="83" customWidth="1"/>
    <col min="2820" max="2820" width="15.140625" style="83" customWidth="1"/>
    <col min="2821" max="2821" width="17" style="83" customWidth="1"/>
    <col min="2822" max="2822" width="8.42578125" style="83" customWidth="1"/>
    <col min="2823" max="2823" width="13.5703125" style="83" customWidth="1"/>
    <col min="2824" max="2825" width="13" style="83" customWidth="1"/>
    <col min="2826" max="2826" width="13.7109375" style="83" customWidth="1"/>
    <col min="2827" max="2828" width="11.7109375" style="83" customWidth="1"/>
    <col min="2829" max="2829" width="16" style="83" customWidth="1"/>
    <col min="2830" max="2830" width="11.7109375" style="83" customWidth="1"/>
    <col min="2831" max="2831" width="11.140625" style="83" customWidth="1"/>
    <col min="2832" max="2832" width="9.5703125" style="83" customWidth="1"/>
    <col min="2833" max="2833" width="13.140625" style="83" customWidth="1"/>
    <col min="2834" max="2834" width="14" style="83" customWidth="1"/>
    <col min="2835" max="2835" width="9.5703125" style="83" customWidth="1"/>
    <col min="2836" max="2836" width="14" style="83" customWidth="1"/>
    <col min="2837" max="2837" width="9.5703125" style="83" customWidth="1"/>
    <col min="2838" max="2847" width="10.28515625" style="83" customWidth="1"/>
    <col min="2848" max="2848" width="12.140625" style="83" customWidth="1"/>
    <col min="2849" max="2850" width="10.28515625" style="83" customWidth="1"/>
    <col min="2851" max="2851" width="10.42578125" style="83" customWidth="1"/>
    <col min="2852" max="2852" width="10.28515625" style="83" customWidth="1"/>
    <col min="2853" max="2861" width="10" style="83" customWidth="1"/>
    <col min="2862" max="2862" width="11" style="83" customWidth="1"/>
    <col min="2863" max="2863" width="14.5703125" style="83" customWidth="1"/>
    <col min="2864" max="2864" width="10.85546875" style="83" customWidth="1"/>
    <col min="2865" max="3072" width="9.140625" style="83"/>
    <col min="3073" max="3073" width="9.5703125" style="83" customWidth="1"/>
    <col min="3074" max="3074" width="38" style="83" customWidth="1"/>
    <col min="3075" max="3075" width="18.7109375" style="83" customWidth="1"/>
    <col min="3076" max="3076" width="15.140625" style="83" customWidth="1"/>
    <col min="3077" max="3077" width="17" style="83" customWidth="1"/>
    <col min="3078" max="3078" width="8.42578125" style="83" customWidth="1"/>
    <col min="3079" max="3079" width="13.5703125" style="83" customWidth="1"/>
    <col min="3080" max="3081" width="13" style="83" customWidth="1"/>
    <col min="3082" max="3082" width="13.7109375" style="83" customWidth="1"/>
    <col min="3083" max="3084" width="11.7109375" style="83" customWidth="1"/>
    <col min="3085" max="3085" width="16" style="83" customWidth="1"/>
    <col min="3086" max="3086" width="11.7109375" style="83" customWidth="1"/>
    <col min="3087" max="3087" width="11.140625" style="83" customWidth="1"/>
    <col min="3088" max="3088" width="9.5703125" style="83" customWidth="1"/>
    <col min="3089" max="3089" width="13.140625" style="83" customWidth="1"/>
    <col min="3090" max="3090" width="14" style="83" customWidth="1"/>
    <col min="3091" max="3091" width="9.5703125" style="83" customWidth="1"/>
    <col min="3092" max="3092" width="14" style="83" customWidth="1"/>
    <col min="3093" max="3093" width="9.5703125" style="83" customWidth="1"/>
    <col min="3094" max="3103" width="10.28515625" style="83" customWidth="1"/>
    <col min="3104" max="3104" width="12.140625" style="83" customWidth="1"/>
    <col min="3105" max="3106" width="10.28515625" style="83" customWidth="1"/>
    <col min="3107" max="3107" width="10.42578125" style="83" customWidth="1"/>
    <col min="3108" max="3108" width="10.28515625" style="83" customWidth="1"/>
    <col min="3109" max="3117" width="10" style="83" customWidth="1"/>
    <col min="3118" max="3118" width="11" style="83" customWidth="1"/>
    <col min="3119" max="3119" width="14.5703125" style="83" customWidth="1"/>
    <col min="3120" max="3120" width="10.85546875" style="83" customWidth="1"/>
    <col min="3121" max="3328" width="9.140625" style="83"/>
    <col min="3329" max="3329" width="9.5703125" style="83" customWidth="1"/>
    <col min="3330" max="3330" width="38" style="83" customWidth="1"/>
    <col min="3331" max="3331" width="18.7109375" style="83" customWidth="1"/>
    <col min="3332" max="3332" width="15.140625" style="83" customWidth="1"/>
    <col min="3333" max="3333" width="17" style="83" customWidth="1"/>
    <col min="3334" max="3334" width="8.42578125" style="83" customWidth="1"/>
    <col min="3335" max="3335" width="13.5703125" style="83" customWidth="1"/>
    <col min="3336" max="3337" width="13" style="83" customWidth="1"/>
    <col min="3338" max="3338" width="13.7109375" style="83" customWidth="1"/>
    <col min="3339" max="3340" width="11.7109375" style="83" customWidth="1"/>
    <col min="3341" max="3341" width="16" style="83" customWidth="1"/>
    <col min="3342" max="3342" width="11.7109375" style="83" customWidth="1"/>
    <col min="3343" max="3343" width="11.140625" style="83" customWidth="1"/>
    <col min="3344" max="3344" width="9.5703125" style="83" customWidth="1"/>
    <col min="3345" max="3345" width="13.140625" style="83" customWidth="1"/>
    <col min="3346" max="3346" width="14" style="83" customWidth="1"/>
    <col min="3347" max="3347" width="9.5703125" style="83" customWidth="1"/>
    <col min="3348" max="3348" width="14" style="83" customWidth="1"/>
    <col min="3349" max="3349" width="9.5703125" style="83" customWidth="1"/>
    <col min="3350" max="3359" width="10.28515625" style="83" customWidth="1"/>
    <col min="3360" max="3360" width="12.140625" style="83" customWidth="1"/>
    <col min="3361" max="3362" width="10.28515625" style="83" customWidth="1"/>
    <col min="3363" max="3363" width="10.42578125" style="83" customWidth="1"/>
    <col min="3364" max="3364" width="10.28515625" style="83" customWidth="1"/>
    <col min="3365" max="3373" width="10" style="83" customWidth="1"/>
    <col min="3374" max="3374" width="11" style="83" customWidth="1"/>
    <col min="3375" max="3375" width="14.5703125" style="83" customWidth="1"/>
    <col min="3376" max="3376" width="10.85546875" style="83" customWidth="1"/>
    <col min="3377" max="3584" width="9.140625" style="83"/>
    <col min="3585" max="3585" width="9.5703125" style="83" customWidth="1"/>
    <col min="3586" max="3586" width="38" style="83" customWidth="1"/>
    <col min="3587" max="3587" width="18.7109375" style="83" customWidth="1"/>
    <col min="3588" max="3588" width="15.140625" style="83" customWidth="1"/>
    <col min="3589" max="3589" width="17" style="83" customWidth="1"/>
    <col min="3590" max="3590" width="8.42578125" style="83" customWidth="1"/>
    <col min="3591" max="3591" width="13.5703125" style="83" customWidth="1"/>
    <col min="3592" max="3593" width="13" style="83" customWidth="1"/>
    <col min="3594" max="3594" width="13.7109375" style="83" customWidth="1"/>
    <col min="3595" max="3596" width="11.7109375" style="83" customWidth="1"/>
    <col min="3597" max="3597" width="16" style="83" customWidth="1"/>
    <col min="3598" max="3598" width="11.7109375" style="83" customWidth="1"/>
    <col min="3599" max="3599" width="11.140625" style="83" customWidth="1"/>
    <col min="3600" max="3600" width="9.5703125" style="83" customWidth="1"/>
    <col min="3601" max="3601" width="13.140625" style="83" customWidth="1"/>
    <col min="3602" max="3602" width="14" style="83" customWidth="1"/>
    <col min="3603" max="3603" width="9.5703125" style="83" customWidth="1"/>
    <col min="3604" max="3604" width="14" style="83" customWidth="1"/>
    <col min="3605" max="3605" width="9.5703125" style="83" customWidth="1"/>
    <col min="3606" max="3615" width="10.28515625" style="83" customWidth="1"/>
    <col min="3616" max="3616" width="12.140625" style="83" customWidth="1"/>
    <col min="3617" max="3618" width="10.28515625" style="83" customWidth="1"/>
    <col min="3619" max="3619" width="10.42578125" style="83" customWidth="1"/>
    <col min="3620" max="3620" width="10.28515625" style="83" customWidth="1"/>
    <col min="3621" max="3629" width="10" style="83" customWidth="1"/>
    <col min="3630" max="3630" width="11" style="83" customWidth="1"/>
    <col min="3631" max="3631" width="14.5703125" style="83" customWidth="1"/>
    <col min="3632" max="3632" width="10.85546875" style="83" customWidth="1"/>
    <col min="3633" max="3840" width="9.140625" style="83"/>
    <col min="3841" max="3841" width="9.5703125" style="83" customWidth="1"/>
    <col min="3842" max="3842" width="38" style="83" customWidth="1"/>
    <col min="3843" max="3843" width="18.7109375" style="83" customWidth="1"/>
    <col min="3844" max="3844" width="15.140625" style="83" customWidth="1"/>
    <col min="3845" max="3845" width="17" style="83" customWidth="1"/>
    <col min="3846" max="3846" width="8.42578125" style="83" customWidth="1"/>
    <col min="3847" max="3847" width="13.5703125" style="83" customWidth="1"/>
    <col min="3848" max="3849" width="13" style="83" customWidth="1"/>
    <col min="3850" max="3850" width="13.7109375" style="83" customWidth="1"/>
    <col min="3851" max="3852" width="11.7109375" style="83" customWidth="1"/>
    <col min="3853" max="3853" width="16" style="83" customWidth="1"/>
    <col min="3854" max="3854" width="11.7109375" style="83" customWidth="1"/>
    <col min="3855" max="3855" width="11.140625" style="83" customWidth="1"/>
    <col min="3856" max="3856" width="9.5703125" style="83" customWidth="1"/>
    <col min="3857" max="3857" width="13.140625" style="83" customWidth="1"/>
    <col min="3858" max="3858" width="14" style="83" customWidth="1"/>
    <col min="3859" max="3859" width="9.5703125" style="83" customWidth="1"/>
    <col min="3860" max="3860" width="14" style="83" customWidth="1"/>
    <col min="3861" max="3861" width="9.5703125" style="83" customWidth="1"/>
    <col min="3862" max="3871" width="10.28515625" style="83" customWidth="1"/>
    <col min="3872" max="3872" width="12.140625" style="83" customWidth="1"/>
    <col min="3873" max="3874" width="10.28515625" style="83" customWidth="1"/>
    <col min="3875" max="3875" width="10.42578125" style="83" customWidth="1"/>
    <col min="3876" max="3876" width="10.28515625" style="83" customWidth="1"/>
    <col min="3877" max="3885" width="10" style="83" customWidth="1"/>
    <col min="3886" max="3886" width="11" style="83" customWidth="1"/>
    <col min="3887" max="3887" width="14.5703125" style="83" customWidth="1"/>
    <col min="3888" max="3888" width="10.85546875" style="83" customWidth="1"/>
    <col min="3889" max="4096" width="9.140625" style="83"/>
    <col min="4097" max="4097" width="9.5703125" style="83" customWidth="1"/>
    <col min="4098" max="4098" width="38" style="83" customWidth="1"/>
    <col min="4099" max="4099" width="18.7109375" style="83" customWidth="1"/>
    <col min="4100" max="4100" width="15.140625" style="83" customWidth="1"/>
    <col min="4101" max="4101" width="17" style="83" customWidth="1"/>
    <col min="4102" max="4102" width="8.42578125" style="83" customWidth="1"/>
    <col min="4103" max="4103" width="13.5703125" style="83" customWidth="1"/>
    <col min="4104" max="4105" width="13" style="83" customWidth="1"/>
    <col min="4106" max="4106" width="13.7109375" style="83" customWidth="1"/>
    <col min="4107" max="4108" width="11.7109375" style="83" customWidth="1"/>
    <col min="4109" max="4109" width="16" style="83" customWidth="1"/>
    <col min="4110" max="4110" width="11.7109375" style="83" customWidth="1"/>
    <col min="4111" max="4111" width="11.140625" style="83" customWidth="1"/>
    <col min="4112" max="4112" width="9.5703125" style="83" customWidth="1"/>
    <col min="4113" max="4113" width="13.140625" style="83" customWidth="1"/>
    <col min="4114" max="4114" width="14" style="83" customWidth="1"/>
    <col min="4115" max="4115" width="9.5703125" style="83" customWidth="1"/>
    <col min="4116" max="4116" width="14" style="83" customWidth="1"/>
    <col min="4117" max="4117" width="9.5703125" style="83" customWidth="1"/>
    <col min="4118" max="4127" width="10.28515625" style="83" customWidth="1"/>
    <col min="4128" max="4128" width="12.140625" style="83" customWidth="1"/>
    <col min="4129" max="4130" width="10.28515625" style="83" customWidth="1"/>
    <col min="4131" max="4131" width="10.42578125" style="83" customWidth="1"/>
    <col min="4132" max="4132" width="10.28515625" style="83" customWidth="1"/>
    <col min="4133" max="4141" width="10" style="83" customWidth="1"/>
    <col min="4142" max="4142" width="11" style="83" customWidth="1"/>
    <col min="4143" max="4143" width="14.5703125" style="83" customWidth="1"/>
    <col min="4144" max="4144" width="10.85546875" style="83" customWidth="1"/>
    <col min="4145" max="4352" width="9.140625" style="83"/>
    <col min="4353" max="4353" width="9.5703125" style="83" customWidth="1"/>
    <col min="4354" max="4354" width="38" style="83" customWidth="1"/>
    <col min="4355" max="4355" width="18.7109375" style="83" customWidth="1"/>
    <col min="4356" max="4356" width="15.140625" style="83" customWidth="1"/>
    <col min="4357" max="4357" width="17" style="83" customWidth="1"/>
    <col min="4358" max="4358" width="8.42578125" style="83" customWidth="1"/>
    <col min="4359" max="4359" width="13.5703125" style="83" customWidth="1"/>
    <col min="4360" max="4361" width="13" style="83" customWidth="1"/>
    <col min="4362" max="4362" width="13.7109375" style="83" customWidth="1"/>
    <col min="4363" max="4364" width="11.7109375" style="83" customWidth="1"/>
    <col min="4365" max="4365" width="16" style="83" customWidth="1"/>
    <col min="4366" max="4366" width="11.7109375" style="83" customWidth="1"/>
    <col min="4367" max="4367" width="11.140625" style="83" customWidth="1"/>
    <col min="4368" max="4368" width="9.5703125" style="83" customWidth="1"/>
    <col min="4369" max="4369" width="13.140625" style="83" customWidth="1"/>
    <col min="4370" max="4370" width="14" style="83" customWidth="1"/>
    <col min="4371" max="4371" width="9.5703125" style="83" customWidth="1"/>
    <col min="4372" max="4372" width="14" style="83" customWidth="1"/>
    <col min="4373" max="4373" width="9.5703125" style="83" customWidth="1"/>
    <col min="4374" max="4383" width="10.28515625" style="83" customWidth="1"/>
    <col min="4384" max="4384" width="12.140625" style="83" customWidth="1"/>
    <col min="4385" max="4386" width="10.28515625" style="83" customWidth="1"/>
    <col min="4387" max="4387" width="10.42578125" style="83" customWidth="1"/>
    <col min="4388" max="4388" width="10.28515625" style="83" customWidth="1"/>
    <col min="4389" max="4397" width="10" style="83" customWidth="1"/>
    <col min="4398" max="4398" width="11" style="83" customWidth="1"/>
    <col min="4399" max="4399" width="14.5703125" style="83" customWidth="1"/>
    <col min="4400" max="4400" width="10.85546875" style="83" customWidth="1"/>
    <col min="4401" max="4608" width="9.140625" style="83"/>
    <col min="4609" max="4609" width="9.5703125" style="83" customWidth="1"/>
    <col min="4610" max="4610" width="38" style="83" customWidth="1"/>
    <col min="4611" max="4611" width="18.7109375" style="83" customWidth="1"/>
    <col min="4612" max="4612" width="15.140625" style="83" customWidth="1"/>
    <col min="4613" max="4613" width="17" style="83" customWidth="1"/>
    <col min="4614" max="4614" width="8.42578125" style="83" customWidth="1"/>
    <col min="4615" max="4615" width="13.5703125" style="83" customWidth="1"/>
    <col min="4616" max="4617" width="13" style="83" customWidth="1"/>
    <col min="4618" max="4618" width="13.7109375" style="83" customWidth="1"/>
    <col min="4619" max="4620" width="11.7109375" style="83" customWidth="1"/>
    <col min="4621" max="4621" width="16" style="83" customWidth="1"/>
    <col min="4622" max="4622" width="11.7109375" style="83" customWidth="1"/>
    <col min="4623" max="4623" width="11.140625" style="83" customWidth="1"/>
    <col min="4624" max="4624" width="9.5703125" style="83" customWidth="1"/>
    <col min="4625" max="4625" width="13.140625" style="83" customWidth="1"/>
    <col min="4626" max="4626" width="14" style="83" customWidth="1"/>
    <col min="4627" max="4627" width="9.5703125" style="83" customWidth="1"/>
    <col min="4628" max="4628" width="14" style="83" customWidth="1"/>
    <col min="4629" max="4629" width="9.5703125" style="83" customWidth="1"/>
    <col min="4630" max="4639" width="10.28515625" style="83" customWidth="1"/>
    <col min="4640" max="4640" width="12.140625" style="83" customWidth="1"/>
    <col min="4641" max="4642" width="10.28515625" style="83" customWidth="1"/>
    <col min="4643" max="4643" width="10.42578125" style="83" customWidth="1"/>
    <col min="4644" max="4644" width="10.28515625" style="83" customWidth="1"/>
    <col min="4645" max="4653" width="10" style="83" customWidth="1"/>
    <col min="4654" max="4654" width="11" style="83" customWidth="1"/>
    <col min="4655" max="4655" width="14.5703125" style="83" customWidth="1"/>
    <col min="4656" max="4656" width="10.85546875" style="83" customWidth="1"/>
    <col min="4657" max="4864" width="9.140625" style="83"/>
    <col min="4865" max="4865" width="9.5703125" style="83" customWidth="1"/>
    <col min="4866" max="4866" width="38" style="83" customWidth="1"/>
    <col min="4867" max="4867" width="18.7109375" style="83" customWidth="1"/>
    <col min="4868" max="4868" width="15.140625" style="83" customWidth="1"/>
    <col min="4869" max="4869" width="17" style="83" customWidth="1"/>
    <col min="4870" max="4870" width="8.42578125" style="83" customWidth="1"/>
    <col min="4871" max="4871" width="13.5703125" style="83" customWidth="1"/>
    <col min="4872" max="4873" width="13" style="83" customWidth="1"/>
    <col min="4874" max="4874" width="13.7109375" style="83" customWidth="1"/>
    <col min="4875" max="4876" width="11.7109375" style="83" customWidth="1"/>
    <col min="4877" max="4877" width="16" style="83" customWidth="1"/>
    <col min="4878" max="4878" width="11.7109375" style="83" customWidth="1"/>
    <col min="4879" max="4879" width="11.140625" style="83" customWidth="1"/>
    <col min="4880" max="4880" width="9.5703125" style="83" customWidth="1"/>
    <col min="4881" max="4881" width="13.140625" style="83" customWidth="1"/>
    <col min="4882" max="4882" width="14" style="83" customWidth="1"/>
    <col min="4883" max="4883" width="9.5703125" style="83" customWidth="1"/>
    <col min="4884" max="4884" width="14" style="83" customWidth="1"/>
    <col min="4885" max="4885" width="9.5703125" style="83" customWidth="1"/>
    <col min="4886" max="4895" width="10.28515625" style="83" customWidth="1"/>
    <col min="4896" max="4896" width="12.140625" style="83" customWidth="1"/>
    <col min="4897" max="4898" width="10.28515625" style="83" customWidth="1"/>
    <col min="4899" max="4899" width="10.42578125" style="83" customWidth="1"/>
    <col min="4900" max="4900" width="10.28515625" style="83" customWidth="1"/>
    <col min="4901" max="4909" width="10" style="83" customWidth="1"/>
    <col min="4910" max="4910" width="11" style="83" customWidth="1"/>
    <col min="4911" max="4911" width="14.5703125" style="83" customWidth="1"/>
    <col min="4912" max="4912" width="10.85546875" style="83" customWidth="1"/>
    <col min="4913" max="5120" width="9.140625" style="83"/>
    <col min="5121" max="5121" width="9.5703125" style="83" customWidth="1"/>
    <col min="5122" max="5122" width="38" style="83" customWidth="1"/>
    <col min="5123" max="5123" width="18.7109375" style="83" customWidth="1"/>
    <col min="5124" max="5124" width="15.140625" style="83" customWidth="1"/>
    <col min="5125" max="5125" width="17" style="83" customWidth="1"/>
    <col min="5126" max="5126" width="8.42578125" style="83" customWidth="1"/>
    <col min="5127" max="5127" width="13.5703125" style="83" customWidth="1"/>
    <col min="5128" max="5129" width="13" style="83" customWidth="1"/>
    <col min="5130" max="5130" width="13.7109375" style="83" customWidth="1"/>
    <col min="5131" max="5132" width="11.7109375" style="83" customWidth="1"/>
    <col min="5133" max="5133" width="16" style="83" customWidth="1"/>
    <col min="5134" max="5134" width="11.7109375" style="83" customWidth="1"/>
    <col min="5135" max="5135" width="11.140625" style="83" customWidth="1"/>
    <col min="5136" max="5136" width="9.5703125" style="83" customWidth="1"/>
    <col min="5137" max="5137" width="13.140625" style="83" customWidth="1"/>
    <col min="5138" max="5138" width="14" style="83" customWidth="1"/>
    <col min="5139" max="5139" width="9.5703125" style="83" customWidth="1"/>
    <col min="5140" max="5140" width="14" style="83" customWidth="1"/>
    <col min="5141" max="5141" width="9.5703125" style="83" customWidth="1"/>
    <col min="5142" max="5151" width="10.28515625" style="83" customWidth="1"/>
    <col min="5152" max="5152" width="12.140625" style="83" customWidth="1"/>
    <col min="5153" max="5154" width="10.28515625" style="83" customWidth="1"/>
    <col min="5155" max="5155" width="10.42578125" style="83" customWidth="1"/>
    <col min="5156" max="5156" width="10.28515625" style="83" customWidth="1"/>
    <col min="5157" max="5165" width="10" style="83" customWidth="1"/>
    <col min="5166" max="5166" width="11" style="83" customWidth="1"/>
    <col min="5167" max="5167" width="14.5703125" style="83" customWidth="1"/>
    <col min="5168" max="5168" width="10.85546875" style="83" customWidth="1"/>
    <col min="5169" max="5376" width="9.140625" style="83"/>
    <col min="5377" max="5377" width="9.5703125" style="83" customWidth="1"/>
    <col min="5378" max="5378" width="38" style="83" customWidth="1"/>
    <col min="5379" max="5379" width="18.7109375" style="83" customWidth="1"/>
    <col min="5380" max="5380" width="15.140625" style="83" customWidth="1"/>
    <col min="5381" max="5381" width="17" style="83" customWidth="1"/>
    <col min="5382" max="5382" width="8.42578125" style="83" customWidth="1"/>
    <col min="5383" max="5383" width="13.5703125" style="83" customWidth="1"/>
    <col min="5384" max="5385" width="13" style="83" customWidth="1"/>
    <col min="5386" max="5386" width="13.7109375" style="83" customWidth="1"/>
    <col min="5387" max="5388" width="11.7109375" style="83" customWidth="1"/>
    <col min="5389" max="5389" width="16" style="83" customWidth="1"/>
    <col min="5390" max="5390" width="11.7109375" style="83" customWidth="1"/>
    <col min="5391" max="5391" width="11.140625" style="83" customWidth="1"/>
    <col min="5392" max="5392" width="9.5703125" style="83" customWidth="1"/>
    <col min="5393" max="5393" width="13.140625" style="83" customWidth="1"/>
    <col min="5394" max="5394" width="14" style="83" customWidth="1"/>
    <col min="5395" max="5395" width="9.5703125" style="83" customWidth="1"/>
    <col min="5396" max="5396" width="14" style="83" customWidth="1"/>
    <col min="5397" max="5397" width="9.5703125" style="83" customWidth="1"/>
    <col min="5398" max="5407" width="10.28515625" style="83" customWidth="1"/>
    <col min="5408" max="5408" width="12.140625" style="83" customWidth="1"/>
    <col min="5409" max="5410" width="10.28515625" style="83" customWidth="1"/>
    <col min="5411" max="5411" width="10.42578125" style="83" customWidth="1"/>
    <col min="5412" max="5412" width="10.28515625" style="83" customWidth="1"/>
    <col min="5413" max="5421" width="10" style="83" customWidth="1"/>
    <col min="5422" max="5422" width="11" style="83" customWidth="1"/>
    <col min="5423" max="5423" width="14.5703125" style="83" customWidth="1"/>
    <col min="5424" max="5424" width="10.85546875" style="83" customWidth="1"/>
    <col min="5425" max="5632" width="9.140625" style="83"/>
    <col min="5633" max="5633" width="9.5703125" style="83" customWidth="1"/>
    <col min="5634" max="5634" width="38" style="83" customWidth="1"/>
    <col min="5635" max="5635" width="18.7109375" style="83" customWidth="1"/>
    <col min="5636" max="5636" width="15.140625" style="83" customWidth="1"/>
    <col min="5637" max="5637" width="17" style="83" customWidth="1"/>
    <col min="5638" max="5638" width="8.42578125" style="83" customWidth="1"/>
    <col min="5639" max="5639" width="13.5703125" style="83" customWidth="1"/>
    <col min="5640" max="5641" width="13" style="83" customWidth="1"/>
    <col min="5642" max="5642" width="13.7109375" style="83" customWidth="1"/>
    <col min="5643" max="5644" width="11.7109375" style="83" customWidth="1"/>
    <col min="5645" max="5645" width="16" style="83" customWidth="1"/>
    <col min="5646" max="5646" width="11.7109375" style="83" customWidth="1"/>
    <col min="5647" max="5647" width="11.140625" style="83" customWidth="1"/>
    <col min="5648" max="5648" width="9.5703125" style="83" customWidth="1"/>
    <col min="5649" max="5649" width="13.140625" style="83" customWidth="1"/>
    <col min="5650" max="5650" width="14" style="83" customWidth="1"/>
    <col min="5651" max="5651" width="9.5703125" style="83" customWidth="1"/>
    <col min="5652" max="5652" width="14" style="83" customWidth="1"/>
    <col min="5653" max="5653" width="9.5703125" style="83" customWidth="1"/>
    <col min="5654" max="5663" width="10.28515625" style="83" customWidth="1"/>
    <col min="5664" max="5664" width="12.140625" style="83" customWidth="1"/>
    <col min="5665" max="5666" width="10.28515625" style="83" customWidth="1"/>
    <col min="5667" max="5667" width="10.42578125" style="83" customWidth="1"/>
    <col min="5668" max="5668" width="10.28515625" style="83" customWidth="1"/>
    <col min="5669" max="5677" width="10" style="83" customWidth="1"/>
    <col min="5678" max="5678" width="11" style="83" customWidth="1"/>
    <col min="5679" max="5679" width="14.5703125" style="83" customWidth="1"/>
    <col min="5680" max="5680" width="10.85546875" style="83" customWidth="1"/>
    <col min="5681" max="5888" width="9.140625" style="83"/>
    <col min="5889" max="5889" width="9.5703125" style="83" customWidth="1"/>
    <col min="5890" max="5890" width="38" style="83" customWidth="1"/>
    <col min="5891" max="5891" width="18.7109375" style="83" customWidth="1"/>
    <col min="5892" max="5892" width="15.140625" style="83" customWidth="1"/>
    <col min="5893" max="5893" width="17" style="83" customWidth="1"/>
    <col min="5894" max="5894" width="8.42578125" style="83" customWidth="1"/>
    <col min="5895" max="5895" width="13.5703125" style="83" customWidth="1"/>
    <col min="5896" max="5897" width="13" style="83" customWidth="1"/>
    <col min="5898" max="5898" width="13.7109375" style="83" customWidth="1"/>
    <col min="5899" max="5900" width="11.7109375" style="83" customWidth="1"/>
    <col min="5901" max="5901" width="16" style="83" customWidth="1"/>
    <col min="5902" max="5902" width="11.7109375" style="83" customWidth="1"/>
    <col min="5903" max="5903" width="11.140625" style="83" customWidth="1"/>
    <col min="5904" max="5904" width="9.5703125" style="83" customWidth="1"/>
    <col min="5905" max="5905" width="13.140625" style="83" customWidth="1"/>
    <col min="5906" max="5906" width="14" style="83" customWidth="1"/>
    <col min="5907" max="5907" width="9.5703125" style="83" customWidth="1"/>
    <col min="5908" max="5908" width="14" style="83" customWidth="1"/>
    <col min="5909" max="5909" width="9.5703125" style="83" customWidth="1"/>
    <col min="5910" max="5919" width="10.28515625" style="83" customWidth="1"/>
    <col min="5920" max="5920" width="12.140625" style="83" customWidth="1"/>
    <col min="5921" max="5922" width="10.28515625" style="83" customWidth="1"/>
    <col min="5923" max="5923" width="10.42578125" style="83" customWidth="1"/>
    <col min="5924" max="5924" width="10.28515625" style="83" customWidth="1"/>
    <col min="5925" max="5933" width="10" style="83" customWidth="1"/>
    <col min="5934" max="5934" width="11" style="83" customWidth="1"/>
    <col min="5935" max="5935" width="14.5703125" style="83" customWidth="1"/>
    <col min="5936" max="5936" width="10.85546875" style="83" customWidth="1"/>
    <col min="5937" max="6144" width="9.140625" style="83"/>
    <col min="6145" max="6145" width="9.5703125" style="83" customWidth="1"/>
    <col min="6146" max="6146" width="38" style="83" customWidth="1"/>
    <col min="6147" max="6147" width="18.7109375" style="83" customWidth="1"/>
    <col min="6148" max="6148" width="15.140625" style="83" customWidth="1"/>
    <col min="6149" max="6149" width="17" style="83" customWidth="1"/>
    <col min="6150" max="6150" width="8.42578125" style="83" customWidth="1"/>
    <col min="6151" max="6151" width="13.5703125" style="83" customWidth="1"/>
    <col min="6152" max="6153" width="13" style="83" customWidth="1"/>
    <col min="6154" max="6154" width="13.7109375" style="83" customWidth="1"/>
    <col min="6155" max="6156" width="11.7109375" style="83" customWidth="1"/>
    <col min="6157" max="6157" width="16" style="83" customWidth="1"/>
    <col min="6158" max="6158" width="11.7109375" style="83" customWidth="1"/>
    <col min="6159" max="6159" width="11.140625" style="83" customWidth="1"/>
    <col min="6160" max="6160" width="9.5703125" style="83" customWidth="1"/>
    <col min="6161" max="6161" width="13.140625" style="83" customWidth="1"/>
    <col min="6162" max="6162" width="14" style="83" customWidth="1"/>
    <col min="6163" max="6163" width="9.5703125" style="83" customWidth="1"/>
    <col min="6164" max="6164" width="14" style="83" customWidth="1"/>
    <col min="6165" max="6165" width="9.5703125" style="83" customWidth="1"/>
    <col min="6166" max="6175" width="10.28515625" style="83" customWidth="1"/>
    <col min="6176" max="6176" width="12.140625" style="83" customWidth="1"/>
    <col min="6177" max="6178" width="10.28515625" style="83" customWidth="1"/>
    <col min="6179" max="6179" width="10.42578125" style="83" customWidth="1"/>
    <col min="6180" max="6180" width="10.28515625" style="83" customWidth="1"/>
    <col min="6181" max="6189" width="10" style="83" customWidth="1"/>
    <col min="6190" max="6190" width="11" style="83" customWidth="1"/>
    <col min="6191" max="6191" width="14.5703125" style="83" customWidth="1"/>
    <col min="6192" max="6192" width="10.85546875" style="83" customWidth="1"/>
    <col min="6193" max="6400" width="9.140625" style="83"/>
    <col min="6401" max="6401" width="9.5703125" style="83" customWidth="1"/>
    <col min="6402" max="6402" width="38" style="83" customWidth="1"/>
    <col min="6403" max="6403" width="18.7109375" style="83" customWidth="1"/>
    <col min="6404" max="6404" width="15.140625" style="83" customWidth="1"/>
    <col min="6405" max="6405" width="17" style="83" customWidth="1"/>
    <col min="6406" max="6406" width="8.42578125" style="83" customWidth="1"/>
    <col min="6407" max="6407" width="13.5703125" style="83" customWidth="1"/>
    <col min="6408" max="6409" width="13" style="83" customWidth="1"/>
    <col min="6410" max="6410" width="13.7109375" style="83" customWidth="1"/>
    <col min="6411" max="6412" width="11.7109375" style="83" customWidth="1"/>
    <col min="6413" max="6413" width="16" style="83" customWidth="1"/>
    <col min="6414" max="6414" width="11.7109375" style="83" customWidth="1"/>
    <col min="6415" max="6415" width="11.140625" style="83" customWidth="1"/>
    <col min="6416" max="6416" width="9.5703125" style="83" customWidth="1"/>
    <col min="6417" max="6417" width="13.140625" style="83" customWidth="1"/>
    <col min="6418" max="6418" width="14" style="83" customWidth="1"/>
    <col min="6419" max="6419" width="9.5703125" style="83" customWidth="1"/>
    <col min="6420" max="6420" width="14" style="83" customWidth="1"/>
    <col min="6421" max="6421" width="9.5703125" style="83" customWidth="1"/>
    <col min="6422" max="6431" width="10.28515625" style="83" customWidth="1"/>
    <col min="6432" max="6432" width="12.140625" style="83" customWidth="1"/>
    <col min="6433" max="6434" width="10.28515625" style="83" customWidth="1"/>
    <col min="6435" max="6435" width="10.42578125" style="83" customWidth="1"/>
    <col min="6436" max="6436" width="10.28515625" style="83" customWidth="1"/>
    <col min="6437" max="6445" width="10" style="83" customWidth="1"/>
    <col min="6446" max="6446" width="11" style="83" customWidth="1"/>
    <col min="6447" max="6447" width="14.5703125" style="83" customWidth="1"/>
    <col min="6448" max="6448" width="10.85546875" style="83" customWidth="1"/>
    <col min="6449" max="6656" width="9.140625" style="83"/>
    <col min="6657" max="6657" width="9.5703125" style="83" customWidth="1"/>
    <col min="6658" max="6658" width="38" style="83" customWidth="1"/>
    <col min="6659" max="6659" width="18.7109375" style="83" customWidth="1"/>
    <col min="6660" max="6660" width="15.140625" style="83" customWidth="1"/>
    <col min="6661" max="6661" width="17" style="83" customWidth="1"/>
    <col min="6662" max="6662" width="8.42578125" style="83" customWidth="1"/>
    <col min="6663" max="6663" width="13.5703125" style="83" customWidth="1"/>
    <col min="6664" max="6665" width="13" style="83" customWidth="1"/>
    <col min="6666" max="6666" width="13.7109375" style="83" customWidth="1"/>
    <col min="6667" max="6668" width="11.7109375" style="83" customWidth="1"/>
    <col min="6669" max="6669" width="16" style="83" customWidth="1"/>
    <col min="6670" max="6670" width="11.7109375" style="83" customWidth="1"/>
    <col min="6671" max="6671" width="11.140625" style="83" customWidth="1"/>
    <col min="6672" max="6672" width="9.5703125" style="83" customWidth="1"/>
    <col min="6673" max="6673" width="13.140625" style="83" customWidth="1"/>
    <col min="6674" max="6674" width="14" style="83" customWidth="1"/>
    <col min="6675" max="6675" width="9.5703125" style="83" customWidth="1"/>
    <col min="6676" max="6676" width="14" style="83" customWidth="1"/>
    <col min="6677" max="6677" width="9.5703125" style="83" customWidth="1"/>
    <col min="6678" max="6687" width="10.28515625" style="83" customWidth="1"/>
    <col min="6688" max="6688" width="12.140625" style="83" customWidth="1"/>
    <col min="6689" max="6690" width="10.28515625" style="83" customWidth="1"/>
    <col min="6691" max="6691" width="10.42578125" style="83" customWidth="1"/>
    <col min="6692" max="6692" width="10.28515625" style="83" customWidth="1"/>
    <col min="6693" max="6701" width="10" style="83" customWidth="1"/>
    <col min="6702" max="6702" width="11" style="83" customWidth="1"/>
    <col min="6703" max="6703" width="14.5703125" style="83" customWidth="1"/>
    <col min="6704" max="6704" width="10.85546875" style="83" customWidth="1"/>
    <col min="6705" max="6912" width="9.140625" style="83"/>
    <col min="6913" max="6913" width="9.5703125" style="83" customWidth="1"/>
    <col min="6914" max="6914" width="38" style="83" customWidth="1"/>
    <col min="6915" max="6915" width="18.7109375" style="83" customWidth="1"/>
    <col min="6916" max="6916" width="15.140625" style="83" customWidth="1"/>
    <col min="6917" max="6917" width="17" style="83" customWidth="1"/>
    <col min="6918" max="6918" width="8.42578125" style="83" customWidth="1"/>
    <col min="6919" max="6919" width="13.5703125" style="83" customWidth="1"/>
    <col min="6920" max="6921" width="13" style="83" customWidth="1"/>
    <col min="6922" max="6922" width="13.7109375" style="83" customWidth="1"/>
    <col min="6923" max="6924" width="11.7109375" style="83" customWidth="1"/>
    <col min="6925" max="6925" width="16" style="83" customWidth="1"/>
    <col min="6926" max="6926" width="11.7109375" style="83" customWidth="1"/>
    <col min="6927" max="6927" width="11.140625" style="83" customWidth="1"/>
    <col min="6928" max="6928" width="9.5703125" style="83" customWidth="1"/>
    <col min="6929" max="6929" width="13.140625" style="83" customWidth="1"/>
    <col min="6930" max="6930" width="14" style="83" customWidth="1"/>
    <col min="6931" max="6931" width="9.5703125" style="83" customWidth="1"/>
    <col min="6932" max="6932" width="14" style="83" customWidth="1"/>
    <col min="6933" max="6933" width="9.5703125" style="83" customWidth="1"/>
    <col min="6934" max="6943" width="10.28515625" style="83" customWidth="1"/>
    <col min="6944" max="6944" width="12.140625" style="83" customWidth="1"/>
    <col min="6945" max="6946" width="10.28515625" style="83" customWidth="1"/>
    <col min="6947" max="6947" width="10.42578125" style="83" customWidth="1"/>
    <col min="6948" max="6948" width="10.28515625" style="83" customWidth="1"/>
    <col min="6949" max="6957" width="10" style="83" customWidth="1"/>
    <col min="6958" max="6958" width="11" style="83" customWidth="1"/>
    <col min="6959" max="6959" width="14.5703125" style="83" customWidth="1"/>
    <col min="6960" max="6960" width="10.85546875" style="83" customWidth="1"/>
    <col min="6961" max="7168" width="9.140625" style="83"/>
    <col min="7169" max="7169" width="9.5703125" style="83" customWidth="1"/>
    <col min="7170" max="7170" width="38" style="83" customWidth="1"/>
    <col min="7171" max="7171" width="18.7109375" style="83" customWidth="1"/>
    <col min="7172" max="7172" width="15.140625" style="83" customWidth="1"/>
    <col min="7173" max="7173" width="17" style="83" customWidth="1"/>
    <col min="7174" max="7174" width="8.42578125" style="83" customWidth="1"/>
    <col min="7175" max="7175" width="13.5703125" style="83" customWidth="1"/>
    <col min="7176" max="7177" width="13" style="83" customWidth="1"/>
    <col min="7178" max="7178" width="13.7109375" style="83" customWidth="1"/>
    <col min="7179" max="7180" width="11.7109375" style="83" customWidth="1"/>
    <col min="7181" max="7181" width="16" style="83" customWidth="1"/>
    <col min="7182" max="7182" width="11.7109375" style="83" customWidth="1"/>
    <col min="7183" max="7183" width="11.140625" style="83" customWidth="1"/>
    <col min="7184" max="7184" width="9.5703125" style="83" customWidth="1"/>
    <col min="7185" max="7185" width="13.140625" style="83" customWidth="1"/>
    <col min="7186" max="7186" width="14" style="83" customWidth="1"/>
    <col min="7187" max="7187" width="9.5703125" style="83" customWidth="1"/>
    <col min="7188" max="7188" width="14" style="83" customWidth="1"/>
    <col min="7189" max="7189" width="9.5703125" style="83" customWidth="1"/>
    <col min="7190" max="7199" width="10.28515625" style="83" customWidth="1"/>
    <col min="7200" max="7200" width="12.140625" style="83" customWidth="1"/>
    <col min="7201" max="7202" width="10.28515625" style="83" customWidth="1"/>
    <col min="7203" max="7203" width="10.42578125" style="83" customWidth="1"/>
    <col min="7204" max="7204" width="10.28515625" style="83" customWidth="1"/>
    <col min="7205" max="7213" width="10" style="83" customWidth="1"/>
    <col min="7214" max="7214" width="11" style="83" customWidth="1"/>
    <col min="7215" max="7215" width="14.5703125" style="83" customWidth="1"/>
    <col min="7216" max="7216" width="10.85546875" style="83" customWidth="1"/>
    <col min="7217" max="7424" width="9.140625" style="83"/>
    <col min="7425" max="7425" width="9.5703125" style="83" customWidth="1"/>
    <col min="7426" max="7426" width="38" style="83" customWidth="1"/>
    <col min="7427" max="7427" width="18.7109375" style="83" customWidth="1"/>
    <col min="7428" max="7428" width="15.140625" style="83" customWidth="1"/>
    <col min="7429" max="7429" width="17" style="83" customWidth="1"/>
    <col min="7430" max="7430" width="8.42578125" style="83" customWidth="1"/>
    <col min="7431" max="7431" width="13.5703125" style="83" customWidth="1"/>
    <col min="7432" max="7433" width="13" style="83" customWidth="1"/>
    <col min="7434" max="7434" width="13.7109375" style="83" customWidth="1"/>
    <col min="7435" max="7436" width="11.7109375" style="83" customWidth="1"/>
    <col min="7437" max="7437" width="16" style="83" customWidth="1"/>
    <col min="7438" max="7438" width="11.7109375" style="83" customWidth="1"/>
    <col min="7439" max="7439" width="11.140625" style="83" customWidth="1"/>
    <col min="7440" max="7440" width="9.5703125" style="83" customWidth="1"/>
    <col min="7441" max="7441" width="13.140625" style="83" customWidth="1"/>
    <col min="7442" max="7442" width="14" style="83" customWidth="1"/>
    <col min="7443" max="7443" width="9.5703125" style="83" customWidth="1"/>
    <col min="7444" max="7444" width="14" style="83" customWidth="1"/>
    <col min="7445" max="7445" width="9.5703125" style="83" customWidth="1"/>
    <col min="7446" max="7455" width="10.28515625" style="83" customWidth="1"/>
    <col min="7456" max="7456" width="12.140625" style="83" customWidth="1"/>
    <col min="7457" max="7458" width="10.28515625" style="83" customWidth="1"/>
    <col min="7459" max="7459" width="10.42578125" style="83" customWidth="1"/>
    <col min="7460" max="7460" width="10.28515625" style="83" customWidth="1"/>
    <col min="7461" max="7469" width="10" style="83" customWidth="1"/>
    <col min="7470" max="7470" width="11" style="83" customWidth="1"/>
    <col min="7471" max="7471" width="14.5703125" style="83" customWidth="1"/>
    <col min="7472" max="7472" width="10.85546875" style="83" customWidth="1"/>
    <col min="7473" max="7680" width="9.140625" style="83"/>
    <col min="7681" max="7681" width="9.5703125" style="83" customWidth="1"/>
    <col min="7682" max="7682" width="38" style="83" customWidth="1"/>
    <col min="7683" max="7683" width="18.7109375" style="83" customWidth="1"/>
    <col min="7684" max="7684" width="15.140625" style="83" customWidth="1"/>
    <col min="7685" max="7685" width="17" style="83" customWidth="1"/>
    <col min="7686" max="7686" width="8.42578125" style="83" customWidth="1"/>
    <col min="7687" max="7687" width="13.5703125" style="83" customWidth="1"/>
    <col min="7688" max="7689" width="13" style="83" customWidth="1"/>
    <col min="7690" max="7690" width="13.7109375" style="83" customWidth="1"/>
    <col min="7691" max="7692" width="11.7109375" style="83" customWidth="1"/>
    <col min="7693" max="7693" width="16" style="83" customWidth="1"/>
    <col min="7694" max="7694" width="11.7109375" style="83" customWidth="1"/>
    <col min="7695" max="7695" width="11.140625" style="83" customWidth="1"/>
    <col min="7696" max="7696" width="9.5703125" style="83" customWidth="1"/>
    <col min="7697" max="7697" width="13.140625" style="83" customWidth="1"/>
    <col min="7698" max="7698" width="14" style="83" customWidth="1"/>
    <col min="7699" max="7699" width="9.5703125" style="83" customWidth="1"/>
    <col min="7700" max="7700" width="14" style="83" customWidth="1"/>
    <col min="7701" max="7701" width="9.5703125" style="83" customWidth="1"/>
    <col min="7702" max="7711" width="10.28515625" style="83" customWidth="1"/>
    <col min="7712" max="7712" width="12.140625" style="83" customWidth="1"/>
    <col min="7713" max="7714" width="10.28515625" style="83" customWidth="1"/>
    <col min="7715" max="7715" width="10.42578125" style="83" customWidth="1"/>
    <col min="7716" max="7716" width="10.28515625" style="83" customWidth="1"/>
    <col min="7717" max="7725" width="10" style="83" customWidth="1"/>
    <col min="7726" max="7726" width="11" style="83" customWidth="1"/>
    <col min="7727" max="7727" width="14.5703125" style="83" customWidth="1"/>
    <col min="7728" max="7728" width="10.85546875" style="83" customWidth="1"/>
    <col min="7729" max="7936" width="9.140625" style="83"/>
    <col min="7937" max="7937" width="9.5703125" style="83" customWidth="1"/>
    <col min="7938" max="7938" width="38" style="83" customWidth="1"/>
    <col min="7939" max="7939" width="18.7109375" style="83" customWidth="1"/>
    <col min="7940" max="7940" width="15.140625" style="83" customWidth="1"/>
    <col min="7941" max="7941" width="17" style="83" customWidth="1"/>
    <col min="7942" max="7942" width="8.42578125" style="83" customWidth="1"/>
    <col min="7943" max="7943" width="13.5703125" style="83" customWidth="1"/>
    <col min="7944" max="7945" width="13" style="83" customWidth="1"/>
    <col min="7946" max="7946" width="13.7109375" style="83" customWidth="1"/>
    <col min="7947" max="7948" width="11.7109375" style="83" customWidth="1"/>
    <col min="7949" max="7949" width="16" style="83" customWidth="1"/>
    <col min="7950" max="7950" width="11.7109375" style="83" customWidth="1"/>
    <col min="7951" max="7951" width="11.140625" style="83" customWidth="1"/>
    <col min="7952" max="7952" width="9.5703125" style="83" customWidth="1"/>
    <col min="7953" max="7953" width="13.140625" style="83" customWidth="1"/>
    <col min="7954" max="7954" width="14" style="83" customWidth="1"/>
    <col min="7955" max="7955" width="9.5703125" style="83" customWidth="1"/>
    <col min="7956" max="7956" width="14" style="83" customWidth="1"/>
    <col min="7957" max="7957" width="9.5703125" style="83" customWidth="1"/>
    <col min="7958" max="7967" width="10.28515625" style="83" customWidth="1"/>
    <col min="7968" max="7968" width="12.140625" style="83" customWidth="1"/>
    <col min="7969" max="7970" width="10.28515625" style="83" customWidth="1"/>
    <col min="7971" max="7971" width="10.42578125" style="83" customWidth="1"/>
    <col min="7972" max="7972" width="10.28515625" style="83" customWidth="1"/>
    <col min="7973" max="7981" width="10" style="83" customWidth="1"/>
    <col min="7982" max="7982" width="11" style="83" customWidth="1"/>
    <col min="7983" max="7983" width="14.5703125" style="83" customWidth="1"/>
    <col min="7984" max="7984" width="10.85546875" style="83" customWidth="1"/>
    <col min="7985" max="8192" width="9.140625" style="83"/>
    <col min="8193" max="8193" width="9.5703125" style="83" customWidth="1"/>
    <col min="8194" max="8194" width="38" style="83" customWidth="1"/>
    <col min="8195" max="8195" width="18.7109375" style="83" customWidth="1"/>
    <col min="8196" max="8196" width="15.140625" style="83" customWidth="1"/>
    <col min="8197" max="8197" width="17" style="83" customWidth="1"/>
    <col min="8198" max="8198" width="8.42578125" style="83" customWidth="1"/>
    <col min="8199" max="8199" width="13.5703125" style="83" customWidth="1"/>
    <col min="8200" max="8201" width="13" style="83" customWidth="1"/>
    <col min="8202" max="8202" width="13.7109375" style="83" customWidth="1"/>
    <col min="8203" max="8204" width="11.7109375" style="83" customWidth="1"/>
    <col min="8205" max="8205" width="16" style="83" customWidth="1"/>
    <col min="8206" max="8206" width="11.7109375" style="83" customWidth="1"/>
    <col min="8207" max="8207" width="11.140625" style="83" customWidth="1"/>
    <col min="8208" max="8208" width="9.5703125" style="83" customWidth="1"/>
    <col min="8209" max="8209" width="13.140625" style="83" customWidth="1"/>
    <col min="8210" max="8210" width="14" style="83" customWidth="1"/>
    <col min="8211" max="8211" width="9.5703125" style="83" customWidth="1"/>
    <col min="8212" max="8212" width="14" style="83" customWidth="1"/>
    <col min="8213" max="8213" width="9.5703125" style="83" customWidth="1"/>
    <col min="8214" max="8223" width="10.28515625" style="83" customWidth="1"/>
    <col min="8224" max="8224" width="12.140625" style="83" customWidth="1"/>
    <col min="8225" max="8226" width="10.28515625" style="83" customWidth="1"/>
    <col min="8227" max="8227" width="10.42578125" style="83" customWidth="1"/>
    <col min="8228" max="8228" width="10.28515625" style="83" customWidth="1"/>
    <col min="8229" max="8237" width="10" style="83" customWidth="1"/>
    <col min="8238" max="8238" width="11" style="83" customWidth="1"/>
    <col min="8239" max="8239" width="14.5703125" style="83" customWidth="1"/>
    <col min="8240" max="8240" width="10.85546875" style="83" customWidth="1"/>
    <col min="8241" max="8448" width="9.140625" style="83"/>
    <col min="8449" max="8449" width="9.5703125" style="83" customWidth="1"/>
    <col min="8450" max="8450" width="38" style="83" customWidth="1"/>
    <col min="8451" max="8451" width="18.7109375" style="83" customWidth="1"/>
    <col min="8452" max="8452" width="15.140625" style="83" customWidth="1"/>
    <col min="8453" max="8453" width="17" style="83" customWidth="1"/>
    <col min="8454" max="8454" width="8.42578125" style="83" customWidth="1"/>
    <col min="8455" max="8455" width="13.5703125" style="83" customWidth="1"/>
    <col min="8456" max="8457" width="13" style="83" customWidth="1"/>
    <col min="8458" max="8458" width="13.7109375" style="83" customWidth="1"/>
    <col min="8459" max="8460" width="11.7109375" style="83" customWidth="1"/>
    <col min="8461" max="8461" width="16" style="83" customWidth="1"/>
    <col min="8462" max="8462" width="11.7109375" style="83" customWidth="1"/>
    <col min="8463" max="8463" width="11.140625" style="83" customWidth="1"/>
    <col min="8464" max="8464" width="9.5703125" style="83" customWidth="1"/>
    <col min="8465" max="8465" width="13.140625" style="83" customWidth="1"/>
    <col min="8466" max="8466" width="14" style="83" customWidth="1"/>
    <col min="8467" max="8467" width="9.5703125" style="83" customWidth="1"/>
    <col min="8468" max="8468" width="14" style="83" customWidth="1"/>
    <col min="8469" max="8469" width="9.5703125" style="83" customWidth="1"/>
    <col min="8470" max="8479" width="10.28515625" style="83" customWidth="1"/>
    <col min="8480" max="8480" width="12.140625" style="83" customWidth="1"/>
    <col min="8481" max="8482" width="10.28515625" style="83" customWidth="1"/>
    <col min="8483" max="8483" width="10.42578125" style="83" customWidth="1"/>
    <col min="8484" max="8484" width="10.28515625" style="83" customWidth="1"/>
    <col min="8485" max="8493" width="10" style="83" customWidth="1"/>
    <col min="8494" max="8494" width="11" style="83" customWidth="1"/>
    <col min="8495" max="8495" width="14.5703125" style="83" customWidth="1"/>
    <col min="8496" max="8496" width="10.85546875" style="83" customWidth="1"/>
    <col min="8497" max="8704" width="9.140625" style="83"/>
    <col min="8705" max="8705" width="9.5703125" style="83" customWidth="1"/>
    <col min="8706" max="8706" width="38" style="83" customWidth="1"/>
    <col min="8707" max="8707" width="18.7109375" style="83" customWidth="1"/>
    <col min="8708" max="8708" width="15.140625" style="83" customWidth="1"/>
    <col min="8709" max="8709" width="17" style="83" customWidth="1"/>
    <col min="8710" max="8710" width="8.42578125" style="83" customWidth="1"/>
    <col min="8711" max="8711" width="13.5703125" style="83" customWidth="1"/>
    <col min="8712" max="8713" width="13" style="83" customWidth="1"/>
    <col min="8714" max="8714" width="13.7109375" style="83" customWidth="1"/>
    <col min="8715" max="8716" width="11.7109375" style="83" customWidth="1"/>
    <col min="8717" max="8717" width="16" style="83" customWidth="1"/>
    <col min="8718" max="8718" width="11.7109375" style="83" customWidth="1"/>
    <col min="8719" max="8719" width="11.140625" style="83" customWidth="1"/>
    <col min="8720" max="8720" width="9.5703125" style="83" customWidth="1"/>
    <col min="8721" max="8721" width="13.140625" style="83" customWidth="1"/>
    <col min="8722" max="8722" width="14" style="83" customWidth="1"/>
    <col min="8723" max="8723" width="9.5703125" style="83" customWidth="1"/>
    <col min="8724" max="8724" width="14" style="83" customWidth="1"/>
    <col min="8725" max="8725" width="9.5703125" style="83" customWidth="1"/>
    <col min="8726" max="8735" width="10.28515625" style="83" customWidth="1"/>
    <col min="8736" max="8736" width="12.140625" style="83" customWidth="1"/>
    <col min="8737" max="8738" width="10.28515625" style="83" customWidth="1"/>
    <col min="8739" max="8739" width="10.42578125" style="83" customWidth="1"/>
    <col min="8740" max="8740" width="10.28515625" style="83" customWidth="1"/>
    <col min="8741" max="8749" width="10" style="83" customWidth="1"/>
    <col min="8750" max="8750" width="11" style="83" customWidth="1"/>
    <col min="8751" max="8751" width="14.5703125" style="83" customWidth="1"/>
    <col min="8752" max="8752" width="10.85546875" style="83" customWidth="1"/>
    <col min="8753" max="8960" width="9.140625" style="83"/>
    <col min="8961" max="8961" width="9.5703125" style="83" customWidth="1"/>
    <col min="8962" max="8962" width="38" style="83" customWidth="1"/>
    <col min="8963" max="8963" width="18.7109375" style="83" customWidth="1"/>
    <col min="8964" max="8964" width="15.140625" style="83" customWidth="1"/>
    <col min="8965" max="8965" width="17" style="83" customWidth="1"/>
    <col min="8966" max="8966" width="8.42578125" style="83" customWidth="1"/>
    <col min="8967" max="8967" width="13.5703125" style="83" customWidth="1"/>
    <col min="8968" max="8969" width="13" style="83" customWidth="1"/>
    <col min="8970" max="8970" width="13.7109375" style="83" customWidth="1"/>
    <col min="8971" max="8972" width="11.7109375" style="83" customWidth="1"/>
    <col min="8973" max="8973" width="16" style="83" customWidth="1"/>
    <col min="8974" max="8974" width="11.7109375" style="83" customWidth="1"/>
    <col min="8975" max="8975" width="11.140625" style="83" customWidth="1"/>
    <col min="8976" max="8976" width="9.5703125" style="83" customWidth="1"/>
    <col min="8977" max="8977" width="13.140625" style="83" customWidth="1"/>
    <col min="8978" max="8978" width="14" style="83" customWidth="1"/>
    <col min="8979" max="8979" width="9.5703125" style="83" customWidth="1"/>
    <col min="8980" max="8980" width="14" style="83" customWidth="1"/>
    <col min="8981" max="8981" width="9.5703125" style="83" customWidth="1"/>
    <col min="8982" max="8991" width="10.28515625" style="83" customWidth="1"/>
    <col min="8992" max="8992" width="12.140625" style="83" customWidth="1"/>
    <col min="8993" max="8994" width="10.28515625" style="83" customWidth="1"/>
    <col min="8995" max="8995" width="10.42578125" style="83" customWidth="1"/>
    <col min="8996" max="8996" width="10.28515625" style="83" customWidth="1"/>
    <col min="8997" max="9005" width="10" style="83" customWidth="1"/>
    <col min="9006" max="9006" width="11" style="83" customWidth="1"/>
    <col min="9007" max="9007" width="14.5703125" style="83" customWidth="1"/>
    <col min="9008" max="9008" width="10.85546875" style="83" customWidth="1"/>
    <col min="9009" max="9216" width="9.140625" style="83"/>
    <col min="9217" max="9217" width="9.5703125" style="83" customWidth="1"/>
    <col min="9218" max="9218" width="38" style="83" customWidth="1"/>
    <col min="9219" max="9219" width="18.7109375" style="83" customWidth="1"/>
    <col min="9220" max="9220" width="15.140625" style="83" customWidth="1"/>
    <col min="9221" max="9221" width="17" style="83" customWidth="1"/>
    <col min="9222" max="9222" width="8.42578125" style="83" customWidth="1"/>
    <col min="9223" max="9223" width="13.5703125" style="83" customWidth="1"/>
    <col min="9224" max="9225" width="13" style="83" customWidth="1"/>
    <col min="9226" max="9226" width="13.7109375" style="83" customWidth="1"/>
    <col min="9227" max="9228" width="11.7109375" style="83" customWidth="1"/>
    <col min="9229" max="9229" width="16" style="83" customWidth="1"/>
    <col min="9230" max="9230" width="11.7109375" style="83" customWidth="1"/>
    <col min="9231" max="9231" width="11.140625" style="83" customWidth="1"/>
    <col min="9232" max="9232" width="9.5703125" style="83" customWidth="1"/>
    <col min="9233" max="9233" width="13.140625" style="83" customWidth="1"/>
    <col min="9234" max="9234" width="14" style="83" customWidth="1"/>
    <col min="9235" max="9235" width="9.5703125" style="83" customWidth="1"/>
    <col min="9236" max="9236" width="14" style="83" customWidth="1"/>
    <col min="9237" max="9237" width="9.5703125" style="83" customWidth="1"/>
    <col min="9238" max="9247" width="10.28515625" style="83" customWidth="1"/>
    <col min="9248" max="9248" width="12.140625" style="83" customWidth="1"/>
    <col min="9249" max="9250" width="10.28515625" style="83" customWidth="1"/>
    <col min="9251" max="9251" width="10.42578125" style="83" customWidth="1"/>
    <col min="9252" max="9252" width="10.28515625" style="83" customWidth="1"/>
    <col min="9253" max="9261" width="10" style="83" customWidth="1"/>
    <col min="9262" max="9262" width="11" style="83" customWidth="1"/>
    <col min="9263" max="9263" width="14.5703125" style="83" customWidth="1"/>
    <col min="9264" max="9264" width="10.85546875" style="83" customWidth="1"/>
    <col min="9265" max="9472" width="9.140625" style="83"/>
    <col min="9473" max="9473" width="9.5703125" style="83" customWidth="1"/>
    <col min="9474" max="9474" width="38" style="83" customWidth="1"/>
    <col min="9475" max="9475" width="18.7109375" style="83" customWidth="1"/>
    <col min="9476" max="9476" width="15.140625" style="83" customWidth="1"/>
    <col min="9477" max="9477" width="17" style="83" customWidth="1"/>
    <col min="9478" max="9478" width="8.42578125" style="83" customWidth="1"/>
    <col min="9479" max="9479" width="13.5703125" style="83" customWidth="1"/>
    <col min="9480" max="9481" width="13" style="83" customWidth="1"/>
    <col min="9482" max="9482" width="13.7109375" style="83" customWidth="1"/>
    <col min="9483" max="9484" width="11.7109375" style="83" customWidth="1"/>
    <col min="9485" max="9485" width="16" style="83" customWidth="1"/>
    <col min="9486" max="9486" width="11.7109375" style="83" customWidth="1"/>
    <col min="9487" max="9487" width="11.140625" style="83" customWidth="1"/>
    <col min="9488" max="9488" width="9.5703125" style="83" customWidth="1"/>
    <col min="9489" max="9489" width="13.140625" style="83" customWidth="1"/>
    <col min="9490" max="9490" width="14" style="83" customWidth="1"/>
    <col min="9491" max="9491" width="9.5703125" style="83" customWidth="1"/>
    <col min="9492" max="9492" width="14" style="83" customWidth="1"/>
    <col min="9493" max="9493" width="9.5703125" style="83" customWidth="1"/>
    <col min="9494" max="9503" width="10.28515625" style="83" customWidth="1"/>
    <col min="9504" max="9504" width="12.140625" style="83" customWidth="1"/>
    <col min="9505" max="9506" width="10.28515625" style="83" customWidth="1"/>
    <col min="9507" max="9507" width="10.42578125" style="83" customWidth="1"/>
    <col min="9508" max="9508" width="10.28515625" style="83" customWidth="1"/>
    <col min="9509" max="9517" width="10" style="83" customWidth="1"/>
    <col min="9518" max="9518" width="11" style="83" customWidth="1"/>
    <col min="9519" max="9519" width="14.5703125" style="83" customWidth="1"/>
    <col min="9520" max="9520" width="10.85546875" style="83" customWidth="1"/>
    <col min="9521" max="9728" width="9.140625" style="83"/>
    <col min="9729" max="9729" width="9.5703125" style="83" customWidth="1"/>
    <col min="9730" max="9730" width="38" style="83" customWidth="1"/>
    <col min="9731" max="9731" width="18.7109375" style="83" customWidth="1"/>
    <col min="9732" max="9732" width="15.140625" style="83" customWidth="1"/>
    <col min="9733" max="9733" width="17" style="83" customWidth="1"/>
    <col min="9734" max="9734" width="8.42578125" style="83" customWidth="1"/>
    <col min="9735" max="9735" width="13.5703125" style="83" customWidth="1"/>
    <col min="9736" max="9737" width="13" style="83" customWidth="1"/>
    <col min="9738" max="9738" width="13.7109375" style="83" customWidth="1"/>
    <col min="9739" max="9740" width="11.7109375" style="83" customWidth="1"/>
    <col min="9741" max="9741" width="16" style="83" customWidth="1"/>
    <col min="9742" max="9742" width="11.7109375" style="83" customWidth="1"/>
    <col min="9743" max="9743" width="11.140625" style="83" customWidth="1"/>
    <col min="9744" max="9744" width="9.5703125" style="83" customWidth="1"/>
    <col min="9745" max="9745" width="13.140625" style="83" customWidth="1"/>
    <col min="9746" max="9746" width="14" style="83" customWidth="1"/>
    <col min="9747" max="9747" width="9.5703125" style="83" customWidth="1"/>
    <col min="9748" max="9748" width="14" style="83" customWidth="1"/>
    <col min="9749" max="9749" width="9.5703125" style="83" customWidth="1"/>
    <col min="9750" max="9759" width="10.28515625" style="83" customWidth="1"/>
    <col min="9760" max="9760" width="12.140625" style="83" customWidth="1"/>
    <col min="9761" max="9762" width="10.28515625" style="83" customWidth="1"/>
    <col min="9763" max="9763" width="10.42578125" style="83" customWidth="1"/>
    <col min="9764" max="9764" width="10.28515625" style="83" customWidth="1"/>
    <col min="9765" max="9773" width="10" style="83" customWidth="1"/>
    <col min="9774" max="9774" width="11" style="83" customWidth="1"/>
    <col min="9775" max="9775" width="14.5703125" style="83" customWidth="1"/>
    <col min="9776" max="9776" width="10.85546875" style="83" customWidth="1"/>
    <col min="9777" max="9984" width="9.140625" style="83"/>
    <col min="9985" max="9985" width="9.5703125" style="83" customWidth="1"/>
    <col min="9986" max="9986" width="38" style="83" customWidth="1"/>
    <col min="9987" max="9987" width="18.7109375" style="83" customWidth="1"/>
    <col min="9988" max="9988" width="15.140625" style="83" customWidth="1"/>
    <col min="9989" max="9989" width="17" style="83" customWidth="1"/>
    <col min="9990" max="9990" width="8.42578125" style="83" customWidth="1"/>
    <col min="9991" max="9991" width="13.5703125" style="83" customWidth="1"/>
    <col min="9992" max="9993" width="13" style="83" customWidth="1"/>
    <col min="9994" max="9994" width="13.7109375" style="83" customWidth="1"/>
    <col min="9995" max="9996" width="11.7109375" style="83" customWidth="1"/>
    <col min="9997" max="9997" width="16" style="83" customWidth="1"/>
    <col min="9998" max="9998" width="11.7109375" style="83" customWidth="1"/>
    <col min="9999" max="9999" width="11.140625" style="83" customWidth="1"/>
    <col min="10000" max="10000" width="9.5703125" style="83" customWidth="1"/>
    <col min="10001" max="10001" width="13.140625" style="83" customWidth="1"/>
    <col min="10002" max="10002" width="14" style="83" customWidth="1"/>
    <col min="10003" max="10003" width="9.5703125" style="83" customWidth="1"/>
    <col min="10004" max="10004" width="14" style="83" customWidth="1"/>
    <col min="10005" max="10005" width="9.5703125" style="83" customWidth="1"/>
    <col min="10006" max="10015" width="10.28515625" style="83" customWidth="1"/>
    <col min="10016" max="10016" width="12.140625" style="83" customWidth="1"/>
    <col min="10017" max="10018" width="10.28515625" style="83" customWidth="1"/>
    <col min="10019" max="10019" width="10.42578125" style="83" customWidth="1"/>
    <col min="10020" max="10020" width="10.28515625" style="83" customWidth="1"/>
    <col min="10021" max="10029" width="10" style="83" customWidth="1"/>
    <col min="10030" max="10030" width="11" style="83" customWidth="1"/>
    <col min="10031" max="10031" width="14.5703125" style="83" customWidth="1"/>
    <col min="10032" max="10032" width="10.85546875" style="83" customWidth="1"/>
    <col min="10033" max="10240" width="9.140625" style="83"/>
    <col min="10241" max="10241" width="9.5703125" style="83" customWidth="1"/>
    <col min="10242" max="10242" width="38" style="83" customWidth="1"/>
    <col min="10243" max="10243" width="18.7109375" style="83" customWidth="1"/>
    <col min="10244" max="10244" width="15.140625" style="83" customWidth="1"/>
    <col min="10245" max="10245" width="17" style="83" customWidth="1"/>
    <col min="10246" max="10246" width="8.42578125" style="83" customWidth="1"/>
    <col min="10247" max="10247" width="13.5703125" style="83" customWidth="1"/>
    <col min="10248" max="10249" width="13" style="83" customWidth="1"/>
    <col min="10250" max="10250" width="13.7109375" style="83" customWidth="1"/>
    <col min="10251" max="10252" width="11.7109375" style="83" customWidth="1"/>
    <col min="10253" max="10253" width="16" style="83" customWidth="1"/>
    <col min="10254" max="10254" width="11.7109375" style="83" customWidth="1"/>
    <col min="10255" max="10255" width="11.140625" style="83" customWidth="1"/>
    <col min="10256" max="10256" width="9.5703125" style="83" customWidth="1"/>
    <col min="10257" max="10257" width="13.140625" style="83" customWidth="1"/>
    <col min="10258" max="10258" width="14" style="83" customWidth="1"/>
    <col min="10259" max="10259" width="9.5703125" style="83" customWidth="1"/>
    <col min="10260" max="10260" width="14" style="83" customWidth="1"/>
    <col min="10261" max="10261" width="9.5703125" style="83" customWidth="1"/>
    <col min="10262" max="10271" width="10.28515625" style="83" customWidth="1"/>
    <col min="10272" max="10272" width="12.140625" style="83" customWidth="1"/>
    <col min="10273" max="10274" width="10.28515625" style="83" customWidth="1"/>
    <col min="10275" max="10275" width="10.42578125" style="83" customWidth="1"/>
    <col min="10276" max="10276" width="10.28515625" style="83" customWidth="1"/>
    <col min="10277" max="10285" width="10" style="83" customWidth="1"/>
    <col min="10286" max="10286" width="11" style="83" customWidth="1"/>
    <col min="10287" max="10287" width="14.5703125" style="83" customWidth="1"/>
    <col min="10288" max="10288" width="10.85546875" style="83" customWidth="1"/>
    <col min="10289" max="10496" width="9.140625" style="83"/>
    <col min="10497" max="10497" width="9.5703125" style="83" customWidth="1"/>
    <col min="10498" max="10498" width="38" style="83" customWidth="1"/>
    <col min="10499" max="10499" width="18.7109375" style="83" customWidth="1"/>
    <col min="10500" max="10500" width="15.140625" style="83" customWidth="1"/>
    <col min="10501" max="10501" width="17" style="83" customWidth="1"/>
    <col min="10502" max="10502" width="8.42578125" style="83" customWidth="1"/>
    <col min="10503" max="10503" width="13.5703125" style="83" customWidth="1"/>
    <col min="10504" max="10505" width="13" style="83" customWidth="1"/>
    <col min="10506" max="10506" width="13.7109375" style="83" customWidth="1"/>
    <col min="10507" max="10508" width="11.7109375" style="83" customWidth="1"/>
    <col min="10509" max="10509" width="16" style="83" customWidth="1"/>
    <col min="10510" max="10510" width="11.7109375" style="83" customWidth="1"/>
    <col min="10511" max="10511" width="11.140625" style="83" customWidth="1"/>
    <col min="10512" max="10512" width="9.5703125" style="83" customWidth="1"/>
    <col min="10513" max="10513" width="13.140625" style="83" customWidth="1"/>
    <col min="10514" max="10514" width="14" style="83" customWidth="1"/>
    <col min="10515" max="10515" width="9.5703125" style="83" customWidth="1"/>
    <col min="10516" max="10516" width="14" style="83" customWidth="1"/>
    <col min="10517" max="10517" width="9.5703125" style="83" customWidth="1"/>
    <col min="10518" max="10527" width="10.28515625" style="83" customWidth="1"/>
    <col min="10528" max="10528" width="12.140625" style="83" customWidth="1"/>
    <col min="10529" max="10530" width="10.28515625" style="83" customWidth="1"/>
    <col min="10531" max="10531" width="10.42578125" style="83" customWidth="1"/>
    <col min="10532" max="10532" width="10.28515625" style="83" customWidth="1"/>
    <col min="10533" max="10541" width="10" style="83" customWidth="1"/>
    <col min="10542" max="10542" width="11" style="83" customWidth="1"/>
    <col min="10543" max="10543" width="14.5703125" style="83" customWidth="1"/>
    <col min="10544" max="10544" width="10.85546875" style="83" customWidth="1"/>
    <col min="10545" max="10752" width="9.140625" style="83"/>
    <col min="10753" max="10753" width="9.5703125" style="83" customWidth="1"/>
    <col min="10754" max="10754" width="38" style="83" customWidth="1"/>
    <col min="10755" max="10755" width="18.7109375" style="83" customWidth="1"/>
    <col min="10756" max="10756" width="15.140625" style="83" customWidth="1"/>
    <col min="10757" max="10757" width="17" style="83" customWidth="1"/>
    <col min="10758" max="10758" width="8.42578125" style="83" customWidth="1"/>
    <col min="10759" max="10759" width="13.5703125" style="83" customWidth="1"/>
    <col min="10760" max="10761" width="13" style="83" customWidth="1"/>
    <col min="10762" max="10762" width="13.7109375" style="83" customWidth="1"/>
    <col min="10763" max="10764" width="11.7109375" style="83" customWidth="1"/>
    <col min="10765" max="10765" width="16" style="83" customWidth="1"/>
    <col min="10766" max="10766" width="11.7109375" style="83" customWidth="1"/>
    <col min="10767" max="10767" width="11.140625" style="83" customWidth="1"/>
    <col min="10768" max="10768" width="9.5703125" style="83" customWidth="1"/>
    <col min="10769" max="10769" width="13.140625" style="83" customWidth="1"/>
    <col min="10770" max="10770" width="14" style="83" customWidth="1"/>
    <col min="10771" max="10771" width="9.5703125" style="83" customWidth="1"/>
    <col min="10772" max="10772" width="14" style="83" customWidth="1"/>
    <col min="10773" max="10773" width="9.5703125" style="83" customWidth="1"/>
    <col min="10774" max="10783" width="10.28515625" style="83" customWidth="1"/>
    <col min="10784" max="10784" width="12.140625" style="83" customWidth="1"/>
    <col min="10785" max="10786" width="10.28515625" style="83" customWidth="1"/>
    <col min="10787" max="10787" width="10.42578125" style="83" customWidth="1"/>
    <col min="10788" max="10788" width="10.28515625" style="83" customWidth="1"/>
    <col min="10789" max="10797" width="10" style="83" customWidth="1"/>
    <col min="10798" max="10798" width="11" style="83" customWidth="1"/>
    <col min="10799" max="10799" width="14.5703125" style="83" customWidth="1"/>
    <col min="10800" max="10800" width="10.85546875" style="83" customWidth="1"/>
    <col min="10801" max="11008" width="9.140625" style="83"/>
    <col min="11009" max="11009" width="9.5703125" style="83" customWidth="1"/>
    <col min="11010" max="11010" width="38" style="83" customWidth="1"/>
    <col min="11011" max="11011" width="18.7109375" style="83" customWidth="1"/>
    <col min="11012" max="11012" width="15.140625" style="83" customWidth="1"/>
    <col min="11013" max="11013" width="17" style="83" customWidth="1"/>
    <col min="11014" max="11014" width="8.42578125" style="83" customWidth="1"/>
    <col min="11015" max="11015" width="13.5703125" style="83" customWidth="1"/>
    <col min="11016" max="11017" width="13" style="83" customWidth="1"/>
    <col min="11018" max="11018" width="13.7109375" style="83" customWidth="1"/>
    <col min="11019" max="11020" width="11.7109375" style="83" customWidth="1"/>
    <col min="11021" max="11021" width="16" style="83" customWidth="1"/>
    <col min="11022" max="11022" width="11.7109375" style="83" customWidth="1"/>
    <col min="11023" max="11023" width="11.140625" style="83" customWidth="1"/>
    <col min="11024" max="11024" width="9.5703125" style="83" customWidth="1"/>
    <col min="11025" max="11025" width="13.140625" style="83" customWidth="1"/>
    <col min="11026" max="11026" width="14" style="83" customWidth="1"/>
    <col min="11027" max="11027" width="9.5703125" style="83" customWidth="1"/>
    <col min="11028" max="11028" width="14" style="83" customWidth="1"/>
    <col min="11029" max="11029" width="9.5703125" style="83" customWidth="1"/>
    <col min="11030" max="11039" width="10.28515625" style="83" customWidth="1"/>
    <col min="11040" max="11040" width="12.140625" style="83" customWidth="1"/>
    <col min="11041" max="11042" width="10.28515625" style="83" customWidth="1"/>
    <col min="11043" max="11043" width="10.42578125" style="83" customWidth="1"/>
    <col min="11044" max="11044" width="10.28515625" style="83" customWidth="1"/>
    <col min="11045" max="11053" width="10" style="83" customWidth="1"/>
    <col min="11054" max="11054" width="11" style="83" customWidth="1"/>
    <col min="11055" max="11055" width="14.5703125" style="83" customWidth="1"/>
    <col min="11056" max="11056" width="10.85546875" style="83" customWidth="1"/>
    <col min="11057" max="11264" width="9.140625" style="83"/>
    <col min="11265" max="11265" width="9.5703125" style="83" customWidth="1"/>
    <col min="11266" max="11266" width="38" style="83" customWidth="1"/>
    <col min="11267" max="11267" width="18.7109375" style="83" customWidth="1"/>
    <col min="11268" max="11268" width="15.140625" style="83" customWidth="1"/>
    <col min="11269" max="11269" width="17" style="83" customWidth="1"/>
    <col min="11270" max="11270" width="8.42578125" style="83" customWidth="1"/>
    <col min="11271" max="11271" width="13.5703125" style="83" customWidth="1"/>
    <col min="11272" max="11273" width="13" style="83" customWidth="1"/>
    <col min="11274" max="11274" width="13.7109375" style="83" customWidth="1"/>
    <col min="11275" max="11276" width="11.7109375" style="83" customWidth="1"/>
    <col min="11277" max="11277" width="16" style="83" customWidth="1"/>
    <col min="11278" max="11278" width="11.7109375" style="83" customWidth="1"/>
    <col min="11279" max="11279" width="11.140625" style="83" customWidth="1"/>
    <col min="11280" max="11280" width="9.5703125" style="83" customWidth="1"/>
    <col min="11281" max="11281" width="13.140625" style="83" customWidth="1"/>
    <col min="11282" max="11282" width="14" style="83" customWidth="1"/>
    <col min="11283" max="11283" width="9.5703125" style="83" customWidth="1"/>
    <col min="11284" max="11284" width="14" style="83" customWidth="1"/>
    <col min="11285" max="11285" width="9.5703125" style="83" customWidth="1"/>
    <col min="11286" max="11295" width="10.28515625" style="83" customWidth="1"/>
    <col min="11296" max="11296" width="12.140625" style="83" customWidth="1"/>
    <col min="11297" max="11298" width="10.28515625" style="83" customWidth="1"/>
    <col min="11299" max="11299" width="10.42578125" style="83" customWidth="1"/>
    <col min="11300" max="11300" width="10.28515625" style="83" customWidth="1"/>
    <col min="11301" max="11309" width="10" style="83" customWidth="1"/>
    <col min="11310" max="11310" width="11" style="83" customWidth="1"/>
    <col min="11311" max="11311" width="14.5703125" style="83" customWidth="1"/>
    <col min="11312" max="11312" width="10.85546875" style="83" customWidth="1"/>
    <col min="11313" max="11520" width="9.140625" style="83"/>
    <col min="11521" max="11521" width="9.5703125" style="83" customWidth="1"/>
    <col min="11522" max="11522" width="38" style="83" customWidth="1"/>
    <col min="11523" max="11523" width="18.7109375" style="83" customWidth="1"/>
    <col min="11524" max="11524" width="15.140625" style="83" customWidth="1"/>
    <col min="11525" max="11525" width="17" style="83" customWidth="1"/>
    <col min="11526" max="11526" width="8.42578125" style="83" customWidth="1"/>
    <col min="11527" max="11527" width="13.5703125" style="83" customWidth="1"/>
    <col min="11528" max="11529" width="13" style="83" customWidth="1"/>
    <col min="11530" max="11530" width="13.7109375" style="83" customWidth="1"/>
    <col min="11531" max="11532" width="11.7109375" style="83" customWidth="1"/>
    <col min="11533" max="11533" width="16" style="83" customWidth="1"/>
    <col min="11534" max="11534" width="11.7109375" style="83" customWidth="1"/>
    <col min="11535" max="11535" width="11.140625" style="83" customWidth="1"/>
    <col min="11536" max="11536" width="9.5703125" style="83" customWidth="1"/>
    <col min="11537" max="11537" width="13.140625" style="83" customWidth="1"/>
    <col min="11538" max="11538" width="14" style="83" customWidth="1"/>
    <col min="11539" max="11539" width="9.5703125" style="83" customWidth="1"/>
    <col min="11540" max="11540" width="14" style="83" customWidth="1"/>
    <col min="11541" max="11541" width="9.5703125" style="83" customWidth="1"/>
    <col min="11542" max="11551" width="10.28515625" style="83" customWidth="1"/>
    <col min="11552" max="11552" width="12.140625" style="83" customWidth="1"/>
    <col min="11553" max="11554" width="10.28515625" style="83" customWidth="1"/>
    <col min="11555" max="11555" width="10.42578125" style="83" customWidth="1"/>
    <col min="11556" max="11556" width="10.28515625" style="83" customWidth="1"/>
    <col min="11557" max="11565" width="10" style="83" customWidth="1"/>
    <col min="11566" max="11566" width="11" style="83" customWidth="1"/>
    <col min="11567" max="11567" width="14.5703125" style="83" customWidth="1"/>
    <col min="11568" max="11568" width="10.85546875" style="83" customWidth="1"/>
    <col min="11569" max="11776" width="9.140625" style="83"/>
    <col min="11777" max="11777" width="9.5703125" style="83" customWidth="1"/>
    <col min="11778" max="11778" width="38" style="83" customWidth="1"/>
    <col min="11779" max="11779" width="18.7109375" style="83" customWidth="1"/>
    <col min="11780" max="11780" width="15.140625" style="83" customWidth="1"/>
    <col min="11781" max="11781" width="17" style="83" customWidth="1"/>
    <col min="11782" max="11782" width="8.42578125" style="83" customWidth="1"/>
    <col min="11783" max="11783" width="13.5703125" style="83" customWidth="1"/>
    <col min="11784" max="11785" width="13" style="83" customWidth="1"/>
    <col min="11786" max="11786" width="13.7109375" style="83" customWidth="1"/>
    <col min="11787" max="11788" width="11.7109375" style="83" customWidth="1"/>
    <col min="11789" max="11789" width="16" style="83" customWidth="1"/>
    <col min="11790" max="11790" width="11.7109375" style="83" customWidth="1"/>
    <col min="11791" max="11791" width="11.140625" style="83" customWidth="1"/>
    <col min="11792" max="11792" width="9.5703125" style="83" customWidth="1"/>
    <col min="11793" max="11793" width="13.140625" style="83" customWidth="1"/>
    <col min="11794" max="11794" width="14" style="83" customWidth="1"/>
    <col min="11795" max="11795" width="9.5703125" style="83" customWidth="1"/>
    <col min="11796" max="11796" width="14" style="83" customWidth="1"/>
    <col min="11797" max="11797" width="9.5703125" style="83" customWidth="1"/>
    <col min="11798" max="11807" width="10.28515625" style="83" customWidth="1"/>
    <col min="11808" max="11808" width="12.140625" style="83" customWidth="1"/>
    <col min="11809" max="11810" width="10.28515625" style="83" customWidth="1"/>
    <col min="11811" max="11811" width="10.42578125" style="83" customWidth="1"/>
    <col min="11812" max="11812" width="10.28515625" style="83" customWidth="1"/>
    <col min="11813" max="11821" width="10" style="83" customWidth="1"/>
    <col min="11822" max="11822" width="11" style="83" customWidth="1"/>
    <col min="11823" max="11823" width="14.5703125" style="83" customWidth="1"/>
    <col min="11824" max="11824" width="10.85546875" style="83" customWidth="1"/>
    <col min="11825" max="12032" width="9.140625" style="83"/>
    <col min="12033" max="12033" width="9.5703125" style="83" customWidth="1"/>
    <col min="12034" max="12034" width="38" style="83" customWidth="1"/>
    <col min="12035" max="12035" width="18.7109375" style="83" customWidth="1"/>
    <col min="12036" max="12036" width="15.140625" style="83" customWidth="1"/>
    <col min="12037" max="12037" width="17" style="83" customWidth="1"/>
    <col min="12038" max="12038" width="8.42578125" style="83" customWidth="1"/>
    <col min="12039" max="12039" width="13.5703125" style="83" customWidth="1"/>
    <col min="12040" max="12041" width="13" style="83" customWidth="1"/>
    <col min="12042" max="12042" width="13.7109375" style="83" customWidth="1"/>
    <col min="12043" max="12044" width="11.7109375" style="83" customWidth="1"/>
    <col min="12045" max="12045" width="16" style="83" customWidth="1"/>
    <col min="12046" max="12046" width="11.7109375" style="83" customWidth="1"/>
    <col min="12047" max="12047" width="11.140625" style="83" customWidth="1"/>
    <col min="12048" max="12048" width="9.5703125" style="83" customWidth="1"/>
    <col min="12049" max="12049" width="13.140625" style="83" customWidth="1"/>
    <col min="12050" max="12050" width="14" style="83" customWidth="1"/>
    <col min="12051" max="12051" width="9.5703125" style="83" customWidth="1"/>
    <col min="12052" max="12052" width="14" style="83" customWidth="1"/>
    <col min="12053" max="12053" width="9.5703125" style="83" customWidth="1"/>
    <col min="12054" max="12063" width="10.28515625" style="83" customWidth="1"/>
    <col min="12064" max="12064" width="12.140625" style="83" customWidth="1"/>
    <col min="12065" max="12066" width="10.28515625" style="83" customWidth="1"/>
    <col min="12067" max="12067" width="10.42578125" style="83" customWidth="1"/>
    <col min="12068" max="12068" width="10.28515625" style="83" customWidth="1"/>
    <col min="12069" max="12077" width="10" style="83" customWidth="1"/>
    <col min="12078" max="12078" width="11" style="83" customWidth="1"/>
    <col min="12079" max="12079" width="14.5703125" style="83" customWidth="1"/>
    <col min="12080" max="12080" width="10.85546875" style="83" customWidth="1"/>
    <col min="12081" max="12288" width="9.140625" style="83"/>
    <col min="12289" max="12289" width="9.5703125" style="83" customWidth="1"/>
    <col min="12290" max="12290" width="38" style="83" customWidth="1"/>
    <col min="12291" max="12291" width="18.7109375" style="83" customWidth="1"/>
    <col min="12292" max="12292" width="15.140625" style="83" customWidth="1"/>
    <col min="12293" max="12293" width="17" style="83" customWidth="1"/>
    <col min="12294" max="12294" width="8.42578125" style="83" customWidth="1"/>
    <col min="12295" max="12295" width="13.5703125" style="83" customWidth="1"/>
    <col min="12296" max="12297" width="13" style="83" customWidth="1"/>
    <col min="12298" max="12298" width="13.7109375" style="83" customWidth="1"/>
    <col min="12299" max="12300" width="11.7109375" style="83" customWidth="1"/>
    <col min="12301" max="12301" width="16" style="83" customWidth="1"/>
    <col min="12302" max="12302" width="11.7109375" style="83" customWidth="1"/>
    <col min="12303" max="12303" width="11.140625" style="83" customWidth="1"/>
    <col min="12304" max="12304" width="9.5703125" style="83" customWidth="1"/>
    <col min="12305" max="12305" width="13.140625" style="83" customWidth="1"/>
    <col min="12306" max="12306" width="14" style="83" customWidth="1"/>
    <col min="12307" max="12307" width="9.5703125" style="83" customWidth="1"/>
    <col min="12308" max="12308" width="14" style="83" customWidth="1"/>
    <col min="12309" max="12309" width="9.5703125" style="83" customWidth="1"/>
    <col min="12310" max="12319" width="10.28515625" style="83" customWidth="1"/>
    <col min="12320" max="12320" width="12.140625" style="83" customWidth="1"/>
    <col min="12321" max="12322" width="10.28515625" style="83" customWidth="1"/>
    <col min="12323" max="12323" width="10.42578125" style="83" customWidth="1"/>
    <col min="12324" max="12324" width="10.28515625" style="83" customWidth="1"/>
    <col min="12325" max="12333" width="10" style="83" customWidth="1"/>
    <col min="12334" max="12334" width="11" style="83" customWidth="1"/>
    <col min="12335" max="12335" width="14.5703125" style="83" customWidth="1"/>
    <col min="12336" max="12336" width="10.85546875" style="83" customWidth="1"/>
    <col min="12337" max="12544" width="9.140625" style="83"/>
    <col min="12545" max="12545" width="9.5703125" style="83" customWidth="1"/>
    <col min="12546" max="12546" width="38" style="83" customWidth="1"/>
    <col min="12547" max="12547" width="18.7109375" style="83" customWidth="1"/>
    <col min="12548" max="12548" width="15.140625" style="83" customWidth="1"/>
    <col min="12549" max="12549" width="17" style="83" customWidth="1"/>
    <col min="12550" max="12550" width="8.42578125" style="83" customWidth="1"/>
    <col min="12551" max="12551" width="13.5703125" style="83" customWidth="1"/>
    <col min="12552" max="12553" width="13" style="83" customWidth="1"/>
    <col min="12554" max="12554" width="13.7109375" style="83" customWidth="1"/>
    <col min="12555" max="12556" width="11.7109375" style="83" customWidth="1"/>
    <col min="12557" max="12557" width="16" style="83" customWidth="1"/>
    <col min="12558" max="12558" width="11.7109375" style="83" customWidth="1"/>
    <col min="12559" max="12559" width="11.140625" style="83" customWidth="1"/>
    <col min="12560" max="12560" width="9.5703125" style="83" customWidth="1"/>
    <col min="12561" max="12561" width="13.140625" style="83" customWidth="1"/>
    <col min="12562" max="12562" width="14" style="83" customWidth="1"/>
    <col min="12563" max="12563" width="9.5703125" style="83" customWidth="1"/>
    <col min="12564" max="12564" width="14" style="83" customWidth="1"/>
    <col min="12565" max="12565" width="9.5703125" style="83" customWidth="1"/>
    <col min="12566" max="12575" width="10.28515625" style="83" customWidth="1"/>
    <col min="12576" max="12576" width="12.140625" style="83" customWidth="1"/>
    <col min="12577" max="12578" width="10.28515625" style="83" customWidth="1"/>
    <col min="12579" max="12579" width="10.42578125" style="83" customWidth="1"/>
    <col min="12580" max="12580" width="10.28515625" style="83" customWidth="1"/>
    <col min="12581" max="12589" width="10" style="83" customWidth="1"/>
    <col min="12590" max="12590" width="11" style="83" customWidth="1"/>
    <col min="12591" max="12591" width="14.5703125" style="83" customWidth="1"/>
    <col min="12592" max="12592" width="10.85546875" style="83" customWidth="1"/>
    <col min="12593" max="12800" width="9.140625" style="83"/>
    <col min="12801" max="12801" width="9.5703125" style="83" customWidth="1"/>
    <col min="12802" max="12802" width="38" style="83" customWidth="1"/>
    <col min="12803" max="12803" width="18.7109375" style="83" customWidth="1"/>
    <col min="12804" max="12804" width="15.140625" style="83" customWidth="1"/>
    <col min="12805" max="12805" width="17" style="83" customWidth="1"/>
    <col min="12806" max="12806" width="8.42578125" style="83" customWidth="1"/>
    <col min="12807" max="12807" width="13.5703125" style="83" customWidth="1"/>
    <col min="12808" max="12809" width="13" style="83" customWidth="1"/>
    <col min="12810" max="12810" width="13.7109375" style="83" customWidth="1"/>
    <col min="12811" max="12812" width="11.7109375" style="83" customWidth="1"/>
    <col min="12813" max="12813" width="16" style="83" customWidth="1"/>
    <col min="12814" max="12814" width="11.7109375" style="83" customWidth="1"/>
    <col min="12815" max="12815" width="11.140625" style="83" customWidth="1"/>
    <col min="12816" max="12816" width="9.5703125" style="83" customWidth="1"/>
    <col min="12817" max="12817" width="13.140625" style="83" customWidth="1"/>
    <col min="12818" max="12818" width="14" style="83" customWidth="1"/>
    <col min="12819" max="12819" width="9.5703125" style="83" customWidth="1"/>
    <col min="12820" max="12820" width="14" style="83" customWidth="1"/>
    <col min="12821" max="12821" width="9.5703125" style="83" customWidth="1"/>
    <col min="12822" max="12831" width="10.28515625" style="83" customWidth="1"/>
    <col min="12832" max="12832" width="12.140625" style="83" customWidth="1"/>
    <col min="12833" max="12834" width="10.28515625" style="83" customWidth="1"/>
    <col min="12835" max="12835" width="10.42578125" style="83" customWidth="1"/>
    <col min="12836" max="12836" width="10.28515625" style="83" customWidth="1"/>
    <col min="12837" max="12845" width="10" style="83" customWidth="1"/>
    <col min="12846" max="12846" width="11" style="83" customWidth="1"/>
    <col min="12847" max="12847" width="14.5703125" style="83" customWidth="1"/>
    <col min="12848" max="12848" width="10.85546875" style="83" customWidth="1"/>
    <col min="12849" max="13056" width="9.140625" style="83"/>
    <col min="13057" max="13057" width="9.5703125" style="83" customWidth="1"/>
    <col min="13058" max="13058" width="38" style="83" customWidth="1"/>
    <col min="13059" max="13059" width="18.7109375" style="83" customWidth="1"/>
    <col min="13060" max="13060" width="15.140625" style="83" customWidth="1"/>
    <col min="13061" max="13061" width="17" style="83" customWidth="1"/>
    <col min="13062" max="13062" width="8.42578125" style="83" customWidth="1"/>
    <col min="13063" max="13063" width="13.5703125" style="83" customWidth="1"/>
    <col min="13064" max="13065" width="13" style="83" customWidth="1"/>
    <col min="13066" max="13066" width="13.7109375" style="83" customWidth="1"/>
    <col min="13067" max="13068" width="11.7109375" style="83" customWidth="1"/>
    <col min="13069" max="13069" width="16" style="83" customWidth="1"/>
    <col min="13070" max="13070" width="11.7109375" style="83" customWidth="1"/>
    <col min="13071" max="13071" width="11.140625" style="83" customWidth="1"/>
    <col min="13072" max="13072" width="9.5703125" style="83" customWidth="1"/>
    <col min="13073" max="13073" width="13.140625" style="83" customWidth="1"/>
    <col min="13074" max="13074" width="14" style="83" customWidth="1"/>
    <col min="13075" max="13075" width="9.5703125" style="83" customWidth="1"/>
    <col min="13076" max="13076" width="14" style="83" customWidth="1"/>
    <col min="13077" max="13077" width="9.5703125" style="83" customWidth="1"/>
    <col min="13078" max="13087" width="10.28515625" style="83" customWidth="1"/>
    <col min="13088" max="13088" width="12.140625" style="83" customWidth="1"/>
    <col min="13089" max="13090" width="10.28515625" style="83" customWidth="1"/>
    <col min="13091" max="13091" width="10.42578125" style="83" customWidth="1"/>
    <col min="13092" max="13092" width="10.28515625" style="83" customWidth="1"/>
    <col min="13093" max="13101" width="10" style="83" customWidth="1"/>
    <col min="13102" max="13102" width="11" style="83" customWidth="1"/>
    <col min="13103" max="13103" width="14.5703125" style="83" customWidth="1"/>
    <col min="13104" max="13104" width="10.85546875" style="83" customWidth="1"/>
    <col min="13105" max="13312" width="9.140625" style="83"/>
    <col min="13313" max="13313" width="9.5703125" style="83" customWidth="1"/>
    <col min="13314" max="13314" width="38" style="83" customWidth="1"/>
    <col min="13315" max="13315" width="18.7109375" style="83" customWidth="1"/>
    <col min="13316" max="13316" width="15.140625" style="83" customWidth="1"/>
    <col min="13317" max="13317" width="17" style="83" customWidth="1"/>
    <col min="13318" max="13318" width="8.42578125" style="83" customWidth="1"/>
    <col min="13319" max="13319" width="13.5703125" style="83" customWidth="1"/>
    <col min="13320" max="13321" width="13" style="83" customWidth="1"/>
    <col min="13322" max="13322" width="13.7109375" style="83" customWidth="1"/>
    <col min="13323" max="13324" width="11.7109375" style="83" customWidth="1"/>
    <col min="13325" max="13325" width="16" style="83" customWidth="1"/>
    <col min="13326" max="13326" width="11.7109375" style="83" customWidth="1"/>
    <col min="13327" max="13327" width="11.140625" style="83" customWidth="1"/>
    <col min="13328" max="13328" width="9.5703125" style="83" customWidth="1"/>
    <col min="13329" max="13329" width="13.140625" style="83" customWidth="1"/>
    <col min="13330" max="13330" width="14" style="83" customWidth="1"/>
    <col min="13331" max="13331" width="9.5703125" style="83" customWidth="1"/>
    <col min="13332" max="13332" width="14" style="83" customWidth="1"/>
    <col min="13333" max="13333" width="9.5703125" style="83" customWidth="1"/>
    <col min="13334" max="13343" width="10.28515625" style="83" customWidth="1"/>
    <col min="13344" max="13344" width="12.140625" style="83" customWidth="1"/>
    <col min="13345" max="13346" width="10.28515625" style="83" customWidth="1"/>
    <col min="13347" max="13347" width="10.42578125" style="83" customWidth="1"/>
    <col min="13348" max="13348" width="10.28515625" style="83" customWidth="1"/>
    <col min="13349" max="13357" width="10" style="83" customWidth="1"/>
    <col min="13358" max="13358" width="11" style="83" customWidth="1"/>
    <col min="13359" max="13359" width="14.5703125" style="83" customWidth="1"/>
    <col min="13360" max="13360" width="10.85546875" style="83" customWidth="1"/>
    <col min="13361" max="13568" width="9.140625" style="83"/>
    <col min="13569" max="13569" width="9.5703125" style="83" customWidth="1"/>
    <col min="13570" max="13570" width="38" style="83" customWidth="1"/>
    <col min="13571" max="13571" width="18.7109375" style="83" customWidth="1"/>
    <col min="13572" max="13572" width="15.140625" style="83" customWidth="1"/>
    <col min="13573" max="13573" width="17" style="83" customWidth="1"/>
    <col min="13574" max="13574" width="8.42578125" style="83" customWidth="1"/>
    <col min="13575" max="13575" width="13.5703125" style="83" customWidth="1"/>
    <col min="13576" max="13577" width="13" style="83" customWidth="1"/>
    <col min="13578" max="13578" width="13.7109375" style="83" customWidth="1"/>
    <col min="13579" max="13580" width="11.7109375" style="83" customWidth="1"/>
    <col min="13581" max="13581" width="16" style="83" customWidth="1"/>
    <col min="13582" max="13582" width="11.7109375" style="83" customWidth="1"/>
    <col min="13583" max="13583" width="11.140625" style="83" customWidth="1"/>
    <col min="13584" max="13584" width="9.5703125" style="83" customWidth="1"/>
    <col min="13585" max="13585" width="13.140625" style="83" customWidth="1"/>
    <col min="13586" max="13586" width="14" style="83" customWidth="1"/>
    <col min="13587" max="13587" width="9.5703125" style="83" customWidth="1"/>
    <col min="13588" max="13588" width="14" style="83" customWidth="1"/>
    <col min="13589" max="13589" width="9.5703125" style="83" customWidth="1"/>
    <col min="13590" max="13599" width="10.28515625" style="83" customWidth="1"/>
    <col min="13600" max="13600" width="12.140625" style="83" customWidth="1"/>
    <col min="13601" max="13602" width="10.28515625" style="83" customWidth="1"/>
    <col min="13603" max="13603" width="10.42578125" style="83" customWidth="1"/>
    <col min="13604" max="13604" width="10.28515625" style="83" customWidth="1"/>
    <col min="13605" max="13613" width="10" style="83" customWidth="1"/>
    <col min="13614" max="13614" width="11" style="83" customWidth="1"/>
    <col min="13615" max="13615" width="14.5703125" style="83" customWidth="1"/>
    <col min="13616" max="13616" width="10.85546875" style="83" customWidth="1"/>
    <col min="13617" max="13824" width="9.140625" style="83"/>
    <col min="13825" max="13825" width="9.5703125" style="83" customWidth="1"/>
    <col min="13826" max="13826" width="38" style="83" customWidth="1"/>
    <col min="13827" max="13827" width="18.7109375" style="83" customWidth="1"/>
    <col min="13828" max="13828" width="15.140625" style="83" customWidth="1"/>
    <col min="13829" max="13829" width="17" style="83" customWidth="1"/>
    <col min="13830" max="13830" width="8.42578125" style="83" customWidth="1"/>
    <col min="13831" max="13831" width="13.5703125" style="83" customWidth="1"/>
    <col min="13832" max="13833" width="13" style="83" customWidth="1"/>
    <col min="13834" max="13834" width="13.7109375" style="83" customWidth="1"/>
    <col min="13835" max="13836" width="11.7109375" style="83" customWidth="1"/>
    <col min="13837" max="13837" width="16" style="83" customWidth="1"/>
    <col min="13838" max="13838" width="11.7109375" style="83" customWidth="1"/>
    <col min="13839" max="13839" width="11.140625" style="83" customWidth="1"/>
    <col min="13840" max="13840" width="9.5703125" style="83" customWidth="1"/>
    <col min="13841" max="13841" width="13.140625" style="83" customWidth="1"/>
    <col min="13842" max="13842" width="14" style="83" customWidth="1"/>
    <col min="13843" max="13843" width="9.5703125" style="83" customWidth="1"/>
    <col min="13844" max="13844" width="14" style="83" customWidth="1"/>
    <col min="13845" max="13845" width="9.5703125" style="83" customWidth="1"/>
    <col min="13846" max="13855" width="10.28515625" style="83" customWidth="1"/>
    <col min="13856" max="13856" width="12.140625" style="83" customWidth="1"/>
    <col min="13857" max="13858" width="10.28515625" style="83" customWidth="1"/>
    <col min="13859" max="13859" width="10.42578125" style="83" customWidth="1"/>
    <col min="13860" max="13860" width="10.28515625" style="83" customWidth="1"/>
    <col min="13861" max="13869" width="10" style="83" customWidth="1"/>
    <col min="13870" max="13870" width="11" style="83" customWidth="1"/>
    <col min="13871" max="13871" width="14.5703125" style="83" customWidth="1"/>
    <col min="13872" max="13872" width="10.85546875" style="83" customWidth="1"/>
    <col min="13873" max="14080" width="9.140625" style="83"/>
    <col min="14081" max="14081" width="9.5703125" style="83" customWidth="1"/>
    <col min="14082" max="14082" width="38" style="83" customWidth="1"/>
    <col min="14083" max="14083" width="18.7109375" style="83" customWidth="1"/>
    <col min="14084" max="14084" width="15.140625" style="83" customWidth="1"/>
    <col min="14085" max="14085" width="17" style="83" customWidth="1"/>
    <col min="14086" max="14086" width="8.42578125" style="83" customWidth="1"/>
    <col min="14087" max="14087" width="13.5703125" style="83" customWidth="1"/>
    <col min="14088" max="14089" width="13" style="83" customWidth="1"/>
    <col min="14090" max="14090" width="13.7109375" style="83" customWidth="1"/>
    <col min="14091" max="14092" width="11.7109375" style="83" customWidth="1"/>
    <col min="14093" max="14093" width="16" style="83" customWidth="1"/>
    <col min="14094" max="14094" width="11.7109375" style="83" customWidth="1"/>
    <col min="14095" max="14095" width="11.140625" style="83" customWidth="1"/>
    <col min="14096" max="14096" width="9.5703125" style="83" customWidth="1"/>
    <col min="14097" max="14097" width="13.140625" style="83" customWidth="1"/>
    <col min="14098" max="14098" width="14" style="83" customWidth="1"/>
    <col min="14099" max="14099" width="9.5703125" style="83" customWidth="1"/>
    <col min="14100" max="14100" width="14" style="83" customWidth="1"/>
    <col min="14101" max="14101" width="9.5703125" style="83" customWidth="1"/>
    <col min="14102" max="14111" width="10.28515625" style="83" customWidth="1"/>
    <col min="14112" max="14112" width="12.140625" style="83" customWidth="1"/>
    <col min="14113" max="14114" width="10.28515625" style="83" customWidth="1"/>
    <col min="14115" max="14115" width="10.42578125" style="83" customWidth="1"/>
    <col min="14116" max="14116" width="10.28515625" style="83" customWidth="1"/>
    <col min="14117" max="14125" width="10" style="83" customWidth="1"/>
    <col min="14126" max="14126" width="11" style="83" customWidth="1"/>
    <col min="14127" max="14127" width="14.5703125" style="83" customWidth="1"/>
    <col min="14128" max="14128" width="10.85546875" style="83" customWidth="1"/>
    <col min="14129" max="14336" width="9.140625" style="83"/>
    <col min="14337" max="14337" width="9.5703125" style="83" customWidth="1"/>
    <col min="14338" max="14338" width="38" style="83" customWidth="1"/>
    <col min="14339" max="14339" width="18.7109375" style="83" customWidth="1"/>
    <col min="14340" max="14340" width="15.140625" style="83" customWidth="1"/>
    <col min="14341" max="14341" width="17" style="83" customWidth="1"/>
    <col min="14342" max="14342" width="8.42578125" style="83" customWidth="1"/>
    <col min="14343" max="14343" width="13.5703125" style="83" customWidth="1"/>
    <col min="14344" max="14345" width="13" style="83" customWidth="1"/>
    <col min="14346" max="14346" width="13.7109375" style="83" customWidth="1"/>
    <col min="14347" max="14348" width="11.7109375" style="83" customWidth="1"/>
    <col min="14349" max="14349" width="16" style="83" customWidth="1"/>
    <col min="14350" max="14350" width="11.7109375" style="83" customWidth="1"/>
    <col min="14351" max="14351" width="11.140625" style="83" customWidth="1"/>
    <col min="14352" max="14352" width="9.5703125" style="83" customWidth="1"/>
    <col min="14353" max="14353" width="13.140625" style="83" customWidth="1"/>
    <col min="14354" max="14354" width="14" style="83" customWidth="1"/>
    <col min="14355" max="14355" width="9.5703125" style="83" customWidth="1"/>
    <col min="14356" max="14356" width="14" style="83" customWidth="1"/>
    <col min="14357" max="14357" width="9.5703125" style="83" customWidth="1"/>
    <col min="14358" max="14367" width="10.28515625" style="83" customWidth="1"/>
    <col min="14368" max="14368" width="12.140625" style="83" customWidth="1"/>
    <col min="14369" max="14370" width="10.28515625" style="83" customWidth="1"/>
    <col min="14371" max="14371" width="10.42578125" style="83" customWidth="1"/>
    <col min="14372" max="14372" width="10.28515625" style="83" customWidth="1"/>
    <col min="14373" max="14381" width="10" style="83" customWidth="1"/>
    <col min="14382" max="14382" width="11" style="83" customWidth="1"/>
    <col min="14383" max="14383" width="14.5703125" style="83" customWidth="1"/>
    <col min="14384" max="14384" width="10.85546875" style="83" customWidth="1"/>
    <col min="14385" max="14592" width="9.140625" style="83"/>
    <col min="14593" max="14593" width="9.5703125" style="83" customWidth="1"/>
    <col min="14594" max="14594" width="38" style="83" customWidth="1"/>
    <col min="14595" max="14595" width="18.7109375" style="83" customWidth="1"/>
    <col min="14596" max="14596" width="15.140625" style="83" customWidth="1"/>
    <col min="14597" max="14597" width="17" style="83" customWidth="1"/>
    <col min="14598" max="14598" width="8.42578125" style="83" customWidth="1"/>
    <col min="14599" max="14599" width="13.5703125" style="83" customWidth="1"/>
    <col min="14600" max="14601" width="13" style="83" customWidth="1"/>
    <col min="14602" max="14602" width="13.7109375" style="83" customWidth="1"/>
    <col min="14603" max="14604" width="11.7109375" style="83" customWidth="1"/>
    <col min="14605" max="14605" width="16" style="83" customWidth="1"/>
    <col min="14606" max="14606" width="11.7109375" style="83" customWidth="1"/>
    <col min="14607" max="14607" width="11.140625" style="83" customWidth="1"/>
    <col min="14608" max="14608" width="9.5703125" style="83" customWidth="1"/>
    <col min="14609" max="14609" width="13.140625" style="83" customWidth="1"/>
    <col min="14610" max="14610" width="14" style="83" customWidth="1"/>
    <col min="14611" max="14611" width="9.5703125" style="83" customWidth="1"/>
    <col min="14612" max="14612" width="14" style="83" customWidth="1"/>
    <col min="14613" max="14613" width="9.5703125" style="83" customWidth="1"/>
    <col min="14614" max="14623" width="10.28515625" style="83" customWidth="1"/>
    <col min="14624" max="14624" width="12.140625" style="83" customWidth="1"/>
    <col min="14625" max="14626" width="10.28515625" style="83" customWidth="1"/>
    <col min="14627" max="14627" width="10.42578125" style="83" customWidth="1"/>
    <col min="14628" max="14628" width="10.28515625" style="83" customWidth="1"/>
    <col min="14629" max="14637" width="10" style="83" customWidth="1"/>
    <col min="14638" max="14638" width="11" style="83" customWidth="1"/>
    <col min="14639" max="14639" width="14.5703125" style="83" customWidth="1"/>
    <col min="14640" max="14640" width="10.85546875" style="83" customWidth="1"/>
    <col min="14641" max="14848" width="9.140625" style="83"/>
    <col min="14849" max="14849" width="9.5703125" style="83" customWidth="1"/>
    <col min="14850" max="14850" width="38" style="83" customWidth="1"/>
    <col min="14851" max="14851" width="18.7109375" style="83" customWidth="1"/>
    <col min="14852" max="14852" width="15.140625" style="83" customWidth="1"/>
    <col min="14853" max="14853" width="17" style="83" customWidth="1"/>
    <col min="14854" max="14854" width="8.42578125" style="83" customWidth="1"/>
    <col min="14855" max="14855" width="13.5703125" style="83" customWidth="1"/>
    <col min="14856" max="14857" width="13" style="83" customWidth="1"/>
    <col min="14858" max="14858" width="13.7109375" style="83" customWidth="1"/>
    <col min="14859" max="14860" width="11.7109375" style="83" customWidth="1"/>
    <col min="14861" max="14861" width="16" style="83" customWidth="1"/>
    <col min="14862" max="14862" width="11.7109375" style="83" customWidth="1"/>
    <col min="14863" max="14863" width="11.140625" style="83" customWidth="1"/>
    <col min="14864" max="14864" width="9.5703125" style="83" customWidth="1"/>
    <col min="14865" max="14865" width="13.140625" style="83" customWidth="1"/>
    <col min="14866" max="14866" width="14" style="83" customWidth="1"/>
    <col min="14867" max="14867" width="9.5703125" style="83" customWidth="1"/>
    <col min="14868" max="14868" width="14" style="83" customWidth="1"/>
    <col min="14869" max="14869" width="9.5703125" style="83" customWidth="1"/>
    <col min="14870" max="14879" width="10.28515625" style="83" customWidth="1"/>
    <col min="14880" max="14880" width="12.140625" style="83" customWidth="1"/>
    <col min="14881" max="14882" width="10.28515625" style="83" customWidth="1"/>
    <col min="14883" max="14883" width="10.42578125" style="83" customWidth="1"/>
    <col min="14884" max="14884" width="10.28515625" style="83" customWidth="1"/>
    <col min="14885" max="14893" width="10" style="83" customWidth="1"/>
    <col min="14894" max="14894" width="11" style="83" customWidth="1"/>
    <col min="14895" max="14895" width="14.5703125" style="83" customWidth="1"/>
    <col min="14896" max="14896" width="10.85546875" style="83" customWidth="1"/>
    <col min="14897" max="15104" width="9.140625" style="83"/>
    <col min="15105" max="15105" width="9.5703125" style="83" customWidth="1"/>
    <col min="15106" max="15106" width="38" style="83" customWidth="1"/>
    <col min="15107" max="15107" width="18.7109375" style="83" customWidth="1"/>
    <col min="15108" max="15108" width="15.140625" style="83" customWidth="1"/>
    <col min="15109" max="15109" width="17" style="83" customWidth="1"/>
    <col min="15110" max="15110" width="8.42578125" style="83" customWidth="1"/>
    <col min="15111" max="15111" width="13.5703125" style="83" customWidth="1"/>
    <col min="15112" max="15113" width="13" style="83" customWidth="1"/>
    <col min="15114" max="15114" width="13.7109375" style="83" customWidth="1"/>
    <col min="15115" max="15116" width="11.7109375" style="83" customWidth="1"/>
    <col min="15117" max="15117" width="16" style="83" customWidth="1"/>
    <col min="15118" max="15118" width="11.7109375" style="83" customWidth="1"/>
    <col min="15119" max="15119" width="11.140625" style="83" customWidth="1"/>
    <col min="15120" max="15120" width="9.5703125" style="83" customWidth="1"/>
    <col min="15121" max="15121" width="13.140625" style="83" customWidth="1"/>
    <col min="15122" max="15122" width="14" style="83" customWidth="1"/>
    <col min="15123" max="15123" width="9.5703125" style="83" customWidth="1"/>
    <col min="15124" max="15124" width="14" style="83" customWidth="1"/>
    <col min="15125" max="15125" width="9.5703125" style="83" customWidth="1"/>
    <col min="15126" max="15135" width="10.28515625" style="83" customWidth="1"/>
    <col min="15136" max="15136" width="12.140625" style="83" customWidth="1"/>
    <col min="15137" max="15138" width="10.28515625" style="83" customWidth="1"/>
    <col min="15139" max="15139" width="10.42578125" style="83" customWidth="1"/>
    <col min="15140" max="15140" width="10.28515625" style="83" customWidth="1"/>
    <col min="15141" max="15149" width="10" style="83" customWidth="1"/>
    <col min="15150" max="15150" width="11" style="83" customWidth="1"/>
    <col min="15151" max="15151" width="14.5703125" style="83" customWidth="1"/>
    <col min="15152" max="15152" width="10.85546875" style="83" customWidth="1"/>
    <col min="15153" max="15360" width="9.140625" style="83"/>
    <col min="15361" max="15361" width="9.5703125" style="83" customWidth="1"/>
    <col min="15362" max="15362" width="38" style="83" customWidth="1"/>
    <col min="15363" max="15363" width="18.7109375" style="83" customWidth="1"/>
    <col min="15364" max="15364" width="15.140625" style="83" customWidth="1"/>
    <col min="15365" max="15365" width="17" style="83" customWidth="1"/>
    <col min="15366" max="15366" width="8.42578125" style="83" customWidth="1"/>
    <col min="15367" max="15367" width="13.5703125" style="83" customWidth="1"/>
    <col min="15368" max="15369" width="13" style="83" customWidth="1"/>
    <col min="15370" max="15370" width="13.7109375" style="83" customWidth="1"/>
    <col min="15371" max="15372" width="11.7109375" style="83" customWidth="1"/>
    <col min="15373" max="15373" width="16" style="83" customWidth="1"/>
    <col min="15374" max="15374" width="11.7109375" style="83" customWidth="1"/>
    <col min="15375" max="15375" width="11.140625" style="83" customWidth="1"/>
    <col min="15376" max="15376" width="9.5703125" style="83" customWidth="1"/>
    <col min="15377" max="15377" width="13.140625" style="83" customWidth="1"/>
    <col min="15378" max="15378" width="14" style="83" customWidth="1"/>
    <col min="15379" max="15379" width="9.5703125" style="83" customWidth="1"/>
    <col min="15380" max="15380" width="14" style="83" customWidth="1"/>
    <col min="15381" max="15381" width="9.5703125" style="83" customWidth="1"/>
    <col min="15382" max="15391" width="10.28515625" style="83" customWidth="1"/>
    <col min="15392" max="15392" width="12.140625" style="83" customWidth="1"/>
    <col min="15393" max="15394" width="10.28515625" style="83" customWidth="1"/>
    <col min="15395" max="15395" width="10.42578125" style="83" customWidth="1"/>
    <col min="15396" max="15396" width="10.28515625" style="83" customWidth="1"/>
    <col min="15397" max="15405" width="10" style="83" customWidth="1"/>
    <col min="15406" max="15406" width="11" style="83" customWidth="1"/>
    <col min="15407" max="15407" width="14.5703125" style="83" customWidth="1"/>
    <col min="15408" max="15408" width="10.85546875" style="83" customWidth="1"/>
    <col min="15409" max="15616" width="9.140625" style="83"/>
    <col min="15617" max="15617" width="9.5703125" style="83" customWidth="1"/>
    <col min="15618" max="15618" width="38" style="83" customWidth="1"/>
    <col min="15619" max="15619" width="18.7109375" style="83" customWidth="1"/>
    <col min="15620" max="15620" width="15.140625" style="83" customWidth="1"/>
    <col min="15621" max="15621" width="17" style="83" customWidth="1"/>
    <col min="15622" max="15622" width="8.42578125" style="83" customWidth="1"/>
    <col min="15623" max="15623" width="13.5703125" style="83" customWidth="1"/>
    <col min="15624" max="15625" width="13" style="83" customWidth="1"/>
    <col min="15626" max="15626" width="13.7109375" style="83" customWidth="1"/>
    <col min="15627" max="15628" width="11.7109375" style="83" customWidth="1"/>
    <col min="15629" max="15629" width="16" style="83" customWidth="1"/>
    <col min="15630" max="15630" width="11.7109375" style="83" customWidth="1"/>
    <col min="15631" max="15631" width="11.140625" style="83" customWidth="1"/>
    <col min="15632" max="15632" width="9.5703125" style="83" customWidth="1"/>
    <col min="15633" max="15633" width="13.140625" style="83" customWidth="1"/>
    <col min="15634" max="15634" width="14" style="83" customWidth="1"/>
    <col min="15635" max="15635" width="9.5703125" style="83" customWidth="1"/>
    <col min="15636" max="15636" width="14" style="83" customWidth="1"/>
    <col min="15637" max="15637" width="9.5703125" style="83" customWidth="1"/>
    <col min="15638" max="15647" width="10.28515625" style="83" customWidth="1"/>
    <col min="15648" max="15648" width="12.140625" style="83" customWidth="1"/>
    <col min="15649" max="15650" width="10.28515625" style="83" customWidth="1"/>
    <col min="15651" max="15651" width="10.42578125" style="83" customWidth="1"/>
    <col min="15652" max="15652" width="10.28515625" style="83" customWidth="1"/>
    <col min="15653" max="15661" width="10" style="83" customWidth="1"/>
    <col min="15662" max="15662" width="11" style="83" customWidth="1"/>
    <col min="15663" max="15663" width="14.5703125" style="83" customWidth="1"/>
    <col min="15664" max="15664" width="10.85546875" style="83" customWidth="1"/>
    <col min="15665" max="15872" width="9.140625" style="83"/>
    <col min="15873" max="15873" width="9.5703125" style="83" customWidth="1"/>
    <col min="15874" max="15874" width="38" style="83" customWidth="1"/>
    <col min="15875" max="15875" width="18.7109375" style="83" customWidth="1"/>
    <col min="15876" max="15876" width="15.140625" style="83" customWidth="1"/>
    <col min="15877" max="15877" width="17" style="83" customWidth="1"/>
    <col min="15878" max="15878" width="8.42578125" style="83" customWidth="1"/>
    <col min="15879" max="15879" width="13.5703125" style="83" customWidth="1"/>
    <col min="15880" max="15881" width="13" style="83" customWidth="1"/>
    <col min="15882" max="15882" width="13.7109375" style="83" customWidth="1"/>
    <col min="15883" max="15884" width="11.7109375" style="83" customWidth="1"/>
    <col min="15885" max="15885" width="16" style="83" customWidth="1"/>
    <col min="15886" max="15886" width="11.7109375" style="83" customWidth="1"/>
    <col min="15887" max="15887" width="11.140625" style="83" customWidth="1"/>
    <col min="15888" max="15888" width="9.5703125" style="83" customWidth="1"/>
    <col min="15889" max="15889" width="13.140625" style="83" customWidth="1"/>
    <col min="15890" max="15890" width="14" style="83" customWidth="1"/>
    <col min="15891" max="15891" width="9.5703125" style="83" customWidth="1"/>
    <col min="15892" max="15892" width="14" style="83" customWidth="1"/>
    <col min="15893" max="15893" width="9.5703125" style="83" customWidth="1"/>
    <col min="15894" max="15903" width="10.28515625" style="83" customWidth="1"/>
    <col min="15904" max="15904" width="12.140625" style="83" customWidth="1"/>
    <col min="15905" max="15906" width="10.28515625" style="83" customWidth="1"/>
    <col min="15907" max="15907" width="10.42578125" style="83" customWidth="1"/>
    <col min="15908" max="15908" width="10.28515625" style="83" customWidth="1"/>
    <col min="15909" max="15917" width="10" style="83" customWidth="1"/>
    <col min="15918" max="15918" width="11" style="83" customWidth="1"/>
    <col min="15919" max="15919" width="14.5703125" style="83" customWidth="1"/>
    <col min="15920" max="15920" width="10.85546875" style="83" customWidth="1"/>
    <col min="15921" max="16128" width="9.140625" style="83"/>
    <col min="16129" max="16129" width="9.5703125" style="83" customWidth="1"/>
    <col min="16130" max="16130" width="38" style="83" customWidth="1"/>
    <col min="16131" max="16131" width="18.7109375" style="83" customWidth="1"/>
    <col min="16132" max="16132" width="15.140625" style="83" customWidth="1"/>
    <col min="16133" max="16133" width="17" style="83" customWidth="1"/>
    <col min="16134" max="16134" width="8.42578125" style="83" customWidth="1"/>
    <col min="16135" max="16135" width="13.5703125" style="83" customWidth="1"/>
    <col min="16136" max="16137" width="13" style="83" customWidth="1"/>
    <col min="16138" max="16138" width="13.7109375" style="83" customWidth="1"/>
    <col min="16139" max="16140" width="11.7109375" style="83" customWidth="1"/>
    <col min="16141" max="16141" width="16" style="83" customWidth="1"/>
    <col min="16142" max="16142" width="11.7109375" style="83" customWidth="1"/>
    <col min="16143" max="16143" width="11.140625" style="83" customWidth="1"/>
    <col min="16144" max="16144" width="9.5703125" style="83" customWidth="1"/>
    <col min="16145" max="16145" width="13.140625" style="83" customWidth="1"/>
    <col min="16146" max="16146" width="14" style="83" customWidth="1"/>
    <col min="16147" max="16147" width="9.5703125" style="83" customWidth="1"/>
    <col min="16148" max="16148" width="14" style="83" customWidth="1"/>
    <col min="16149" max="16149" width="9.5703125" style="83" customWidth="1"/>
    <col min="16150" max="16159" width="10.28515625" style="83" customWidth="1"/>
    <col min="16160" max="16160" width="12.140625" style="83" customWidth="1"/>
    <col min="16161" max="16162" width="10.28515625" style="83" customWidth="1"/>
    <col min="16163" max="16163" width="10.42578125" style="83" customWidth="1"/>
    <col min="16164" max="16164" width="10.28515625" style="83" customWidth="1"/>
    <col min="16165" max="16173" width="10" style="83" customWidth="1"/>
    <col min="16174" max="16174" width="11" style="83" customWidth="1"/>
    <col min="16175" max="16175" width="14.5703125" style="83" customWidth="1"/>
    <col min="16176" max="16176" width="10.85546875" style="83" customWidth="1"/>
    <col min="16177" max="16384" width="9.140625" style="83"/>
  </cols>
  <sheetData>
    <row r="1" spans="1:47" ht="35.450000000000003" customHeight="1">
      <c r="A1" s="178" t="s">
        <v>278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81"/>
      <c r="AK1" s="81"/>
      <c r="AL1" s="81"/>
      <c r="AM1" s="81"/>
      <c r="AN1" s="81"/>
      <c r="AO1" s="81"/>
      <c r="AP1" s="81"/>
      <c r="AQ1" s="81"/>
      <c r="AR1" s="81"/>
      <c r="AS1" s="81"/>
      <c r="AT1" s="81"/>
      <c r="AU1" s="81"/>
    </row>
    <row r="2" spans="1:47" ht="12.75" customHeight="1">
      <c r="A2" s="81"/>
      <c r="B2" s="81"/>
      <c r="C2" s="81"/>
      <c r="D2" s="81"/>
      <c r="E2" s="82"/>
      <c r="F2" s="82"/>
      <c r="G2" s="82"/>
      <c r="H2" s="82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/>
      <c r="AQ2" s="81"/>
      <c r="AR2" s="81"/>
      <c r="AS2" s="81"/>
      <c r="AT2" s="81"/>
      <c r="AU2" s="81"/>
    </row>
    <row r="3" spans="1:47" s="77" customFormat="1" ht="28.5" customHeight="1">
      <c r="A3" s="186" t="s">
        <v>8</v>
      </c>
      <c r="B3" s="186" t="s">
        <v>9</v>
      </c>
      <c r="C3" s="186" t="s">
        <v>11</v>
      </c>
      <c r="D3" s="186" t="s">
        <v>12</v>
      </c>
      <c r="E3" s="186" t="s">
        <v>13</v>
      </c>
      <c r="F3" s="186"/>
      <c r="G3" s="186"/>
      <c r="H3" s="186"/>
      <c r="I3" s="186" t="s">
        <v>152</v>
      </c>
      <c r="J3" s="186" t="s">
        <v>153</v>
      </c>
      <c r="K3" s="188" t="s">
        <v>154</v>
      </c>
      <c r="L3" s="189"/>
      <c r="M3" s="189"/>
      <c r="N3" s="189"/>
      <c r="O3" s="189"/>
      <c r="P3" s="189"/>
      <c r="Q3" s="189"/>
      <c r="R3" s="189"/>
      <c r="S3" s="189"/>
      <c r="T3" s="189"/>
      <c r="U3" s="190"/>
      <c r="V3" s="188" t="s">
        <v>154</v>
      </c>
      <c r="W3" s="189"/>
      <c r="X3" s="189"/>
      <c r="Y3" s="189"/>
      <c r="Z3" s="189"/>
      <c r="AA3" s="189"/>
      <c r="AB3" s="189"/>
      <c r="AC3" s="189"/>
      <c r="AD3" s="189"/>
      <c r="AE3" s="189"/>
      <c r="AF3" s="189"/>
      <c r="AG3" s="190"/>
      <c r="AH3" s="188" t="s">
        <v>154</v>
      </c>
      <c r="AI3" s="189"/>
      <c r="AJ3" s="189"/>
      <c r="AK3" s="189"/>
      <c r="AL3" s="189"/>
      <c r="AM3" s="189"/>
      <c r="AN3" s="189"/>
      <c r="AO3" s="189"/>
      <c r="AP3" s="189"/>
      <c r="AQ3" s="189"/>
      <c r="AR3" s="189"/>
      <c r="AS3" s="189"/>
      <c r="AT3" s="189"/>
      <c r="AU3" s="190"/>
    </row>
    <row r="4" spans="1:47" s="77" customFormat="1" ht="20.100000000000001" customHeight="1">
      <c r="A4" s="186"/>
      <c r="B4" s="186"/>
      <c r="C4" s="186"/>
      <c r="D4" s="186"/>
      <c r="E4" s="186" t="s">
        <v>17</v>
      </c>
      <c r="F4" s="186" t="s">
        <v>18</v>
      </c>
      <c r="G4" s="186" t="s">
        <v>19</v>
      </c>
      <c r="H4" s="186"/>
      <c r="I4" s="186"/>
      <c r="J4" s="186"/>
      <c r="K4" s="186" t="s">
        <v>23</v>
      </c>
      <c r="L4" s="186" t="s">
        <v>155</v>
      </c>
      <c r="M4" s="186" t="s">
        <v>156</v>
      </c>
      <c r="N4" s="186" t="s">
        <v>157</v>
      </c>
      <c r="O4" s="186" t="s">
        <v>158</v>
      </c>
      <c r="P4" s="188" t="s">
        <v>20</v>
      </c>
      <c r="Q4" s="192"/>
      <c r="R4" s="192"/>
      <c r="S4" s="192"/>
      <c r="T4" s="192"/>
      <c r="U4" s="193"/>
      <c r="V4" s="188" t="s">
        <v>20</v>
      </c>
      <c r="W4" s="192"/>
      <c r="X4" s="192"/>
      <c r="Y4" s="192"/>
      <c r="Z4" s="192"/>
      <c r="AA4" s="192"/>
      <c r="AB4" s="192"/>
      <c r="AC4" s="192"/>
      <c r="AD4" s="192"/>
      <c r="AE4" s="192"/>
      <c r="AF4" s="192"/>
      <c r="AG4" s="193"/>
      <c r="AH4" s="188" t="s">
        <v>20</v>
      </c>
      <c r="AI4" s="192"/>
      <c r="AJ4" s="192"/>
      <c r="AK4" s="192"/>
      <c r="AL4" s="192"/>
      <c r="AM4" s="192"/>
      <c r="AN4" s="192"/>
      <c r="AO4" s="192"/>
      <c r="AP4" s="192"/>
      <c r="AQ4" s="192"/>
      <c r="AR4" s="192"/>
      <c r="AS4" s="193"/>
      <c r="AT4" s="186" t="s">
        <v>159</v>
      </c>
      <c r="AU4" s="186" t="s">
        <v>160</v>
      </c>
    </row>
    <row r="5" spans="1:47" s="77" customFormat="1" ht="58.7" customHeight="1">
      <c r="A5" s="186"/>
      <c r="B5" s="186"/>
      <c r="C5" s="186"/>
      <c r="D5" s="186"/>
      <c r="E5" s="186"/>
      <c r="F5" s="186"/>
      <c r="G5" s="84" t="s">
        <v>21</v>
      </c>
      <c r="H5" s="84" t="s">
        <v>22</v>
      </c>
      <c r="I5" s="186"/>
      <c r="J5" s="186"/>
      <c r="K5" s="186"/>
      <c r="L5" s="186"/>
      <c r="M5" s="186"/>
      <c r="N5" s="187"/>
      <c r="O5" s="186"/>
      <c r="P5" s="84">
        <v>2014</v>
      </c>
      <c r="Q5" s="84" t="s">
        <v>155</v>
      </c>
      <c r="R5" s="84" t="s">
        <v>156</v>
      </c>
      <c r="S5" s="84">
        <v>2015</v>
      </c>
      <c r="T5" s="84" t="s">
        <v>155</v>
      </c>
      <c r="U5" s="84" t="s">
        <v>156</v>
      </c>
      <c r="V5" s="84">
        <v>2016</v>
      </c>
      <c r="W5" s="84" t="s">
        <v>155</v>
      </c>
      <c r="X5" s="84" t="s">
        <v>156</v>
      </c>
      <c r="Y5" s="84" t="s">
        <v>161</v>
      </c>
      <c r="Z5" s="84" t="s">
        <v>155</v>
      </c>
      <c r="AA5" s="84" t="s">
        <v>156</v>
      </c>
      <c r="AB5" s="84" t="s">
        <v>162</v>
      </c>
      <c r="AC5" s="84" t="s">
        <v>155</v>
      </c>
      <c r="AD5" s="84" t="s">
        <v>156</v>
      </c>
      <c r="AE5" s="84">
        <v>2017</v>
      </c>
      <c r="AF5" s="84" t="s">
        <v>155</v>
      </c>
      <c r="AG5" s="84" t="s">
        <v>156</v>
      </c>
      <c r="AH5" s="84">
        <v>2018</v>
      </c>
      <c r="AI5" s="84" t="s">
        <v>155</v>
      </c>
      <c r="AJ5" s="84" t="s">
        <v>156</v>
      </c>
      <c r="AK5" s="84">
        <v>2019</v>
      </c>
      <c r="AL5" s="84" t="s">
        <v>155</v>
      </c>
      <c r="AM5" s="84" t="s">
        <v>156</v>
      </c>
      <c r="AN5" s="84">
        <v>2020</v>
      </c>
      <c r="AO5" s="84" t="s">
        <v>155</v>
      </c>
      <c r="AP5" s="84" t="s">
        <v>156</v>
      </c>
      <c r="AQ5" s="84">
        <v>2021</v>
      </c>
      <c r="AR5" s="84" t="s">
        <v>155</v>
      </c>
      <c r="AS5" s="84" t="s">
        <v>156</v>
      </c>
      <c r="AT5" s="186"/>
      <c r="AU5" s="186"/>
    </row>
    <row r="6" spans="1:47" s="77" customFormat="1" ht="16.5" customHeight="1">
      <c r="A6" s="85">
        <v>1</v>
      </c>
      <c r="B6" s="85">
        <f>1+A6</f>
        <v>2</v>
      </c>
      <c r="C6" s="85">
        <f>1+B6</f>
        <v>3</v>
      </c>
      <c r="D6" s="85">
        <f>1+C6</f>
        <v>4</v>
      </c>
      <c r="E6" s="85">
        <f>1+D6</f>
        <v>5</v>
      </c>
      <c r="F6" s="85">
        <f>1+E6</f>
        <v>6</v>
      </c>
      <c r="G6" s="85">
        <v>7</v>
      </c>
      <c r="H6" s="85">
        <v>8</v>
      </c>
      <c r="I6" s="85">
        <v>9</v>
      </c>
      <c r="J6" s="85">
        <f>1+I6</f>
        <v>10</v>
      </c>
      <c r="K6" s="85">
        <v>11</v>
      </c>
      <c r="L6" s="85"/>
      <c r="M6" s="85"/>
      <c r="N6" s="85">
        <v>12</v>
      </c>
      <c r="O6" s="85">
        <v>13</v>
      </c>
      <c r="P6" s="85">
        <v>14</v>
      </c>
      <c r="Q6" s="85"/>
      <c r="R6" s="85"/>
      <c r="S6" s="85">
        <v>15</v>
      </c>
      <c r="T6" s="85"/>
      <c r="U6" s="85"/>
      <c r="V6" s="85">
        <v>16</v>
      </c>
      <c r="W6" s="85"/>
      <c r="X6" s="85"/>
      <c r="Y6" s="85"/>
      <c r="Z6" s="85"/>
      <c r="AA6" s="85"/>
      <c r="AB6" s="85"/>
      <c r="AC6" s="85"/>
      <c r="AD6" s="85"/>
      <c r="AE6" s="85">
        <v>17</v>
      </c>
      <c r="AF6" s="85"/>
      <c r="AG6" s="85"/>
      <c r="AH6" s="85">
        <v>18</v>
      </c>
      <c r="AI6" s="85"/>
      <c r="AJ6" s="85"/>
      <c r="AK6" s="85">
        <v>19</v>
      </c>
      <c r="AL6" s="85"/>
      <c r="AM6" s="85"/>
      <c r="AN6" s="85">
        <v>20</v>
      </c>
      <c r="AO6" s="85"/>
      <c r="AP6" s="85"/>
      <c r="AQ6" s="85">
        <v>21</v>
      </c>
      <c r="AR6" s="85"/>
      <c r="AS6" s="85"/>
      <c r="AT6" s="85">
        <v>22</v>
      </c>
      <c r="AU6" s="85">
        <v>23</v>
      </c>
    </row>
    <row r="7" spans="1:47" s="77" customFormat="1" ht="20.100000000000001" customHeight="1">
      <c r="A7" s="182" t="s">
        <v>163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  <c r="Z7" s="182"/>
      <c r="AA7" s="182"/>
      <c r="AB7" s="182"/>
      <c r="AC7" s="182"/>
      <c r="AD7" s="182"/>
      <c r="AE7" s="182"/>
      <c r="AF7" s="182"/>
      <c r="AG7" s="182"/>
      <c r="AH7" s="182"/>
      <c r="AI7" s="182"/>
      <c r="AJ7" s="182"/>
      <c r="AK7" s="182"/>
      <c r="AL7" s="182"/>
      <c r="AM7" s="182"/>
      <c r="AN7" s="182"/>
      <c r="AO7" s="182"/>
      <c r="AP7" s="182"/>
      <c r="AQ7" s="182"/>
      <c r="AR7" s="182"/>
      <c r="AS7" s="182"/>
      <c r="AT7" s="182"/>
      <c r="AU7" s="182"/>
    </row>
    <row r="8" spans="1:47" s="77" customFormat="1" ht="20.100000000000001" customHeight="1">
      <c r="A8" s="177" t="s">
        <v>164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7"/>
      <c r="T8" s="177"/>
      <c r="U8" s="177"/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  <c r="AL8" s="177"/>
      <c r="AM8" s="177"/>
      <c r="AN8" s="177"/>
      <c r="AO8" s="177"/>
      <c r="AP8" s="177"/>
      <c r="AQ8" s="177"/>
      <c r="AR8" s="177"/>
      <c r="AS8" s="177"/>
      <c r="AT8" s="177"/>
      <c r="AU8" s="177"/>
    </row>
    <row r="9" spans="1:47" s="77" customFormat="1" ht="30.75" customHeight="1">
      <c r="A9" s="76" t="s">
        <v>165</v>
      </c>
      <c r="B9" s="86" t="s">
        <v>166</v>
      </c>
      <c r="C9" s="85" t="s">
        <v>167</v>
      </c>
      <c r="D9" s="85" t="s">
        <v>40</v>
      </c>
      <c r="E9" s="85"/>
      <c r="F9" s="85"/>
      <c r="G9" s="85"/>
      <c r="H9" s="85"/>
      <c r="I9" s="85">
        <v>2014</v>
      </c>
      <c r="J9" s="85">
        <v>2021</v>
      </c>
      <c r="K9" s="74">
        <f>AB9+AE9+AH9+AK9+AN9+AQ9</f>
        <v>428509.2</v>
      </c>
      <c r="L9" s="74">
        <f>AC9+AF9+AI9+AL9+AO9+AR9</f>
        <v>0</v>
      </c>
      <c r="M9" s="74">
        <f>AD9+AG9+AJ9+AM9+AP9+AS9</f>
        <v>428509.2</v>
      </c>
      <c r="N9" s="74">
        <f>O9+P9+S9+V9</f>
        <v>176601.20439999999</v>
      </c>
      <c r="O9" s="74">
        <v>7406</v>
      </c>
      <c r="P9" s="74">
        <v>14026.204400000001</v>
      </c>
      <c r="Q9" s="74">
        <v>0</v>
      </c>
      <c r="R9" s="74">
        <f>P9</f>
        <v>14026.204400000001</v>
      </c>
      <c r="S9" s="74">
        <v>54363</v>
      </c>
      <c r="T9" s="74">
        <v>0</v>
      </c>
      <c r="U9" s="74">
        <f>S9</f>
        <v>54363</v>
      </c>
      <c r="V9" s="74">
        <v>100806</v>
      </c>
      <c r="W9" s="74">
        <v>0</v>
      </c>
      <c r="X9" s="74">
        <f>V9</f>
        <v>100806</v>
      </c>
      <c r="Y9" s="74">
        <f>P9+S9+V9</f>
        <v>169195.20439999999</v>
      </c>
      <c r="Z9" s="74">
        <f>Q9+T9+W9</f>
        <v>0</v>
      </c>
      <c r="AA9" s="74">
        <f>R9+U9+X9</f>
        <v>169195.20439999999</v>
      </c>
      <c r="AB9" s="74">
        <v>80923.199999999997</v>
      </c>
      <c r="AC9" s="74">
        <v>0</v>
      </c>
      <c r="AD9" s="74">
        <f>AB9-AC9</f>
        <v>80923.199999999997</v>
      </c>
      <c r="AE9" s="74">
        <v>60110</v>
      </c>
      <c r="AF9" s="74">
        <v>0</v>
      </c>
      <c r="AG9" s="74">
        <f>AE9</f>
        <v>60110</v>
      </c>
      <c r="AH9" s="74">
        <v>79030</v>
      </c>
      <c r="AI9" s="74">
        <v>0</v>
      </c>
      <c r="AJ9" s="74">
        <f>AH9</f>
        <v>79030</v>
      </c>
      <c r="AK9" s="74">
        <v>67476</v>
      </c>
      <c r="AL9" s="74">
        <v>0</v>
      </c>
      <c r="AM9" s="74">
        <f>AK9</f>
        <v>67476</v>
      </c>
      <c r="AN9" s="74">
        <v>80000</v>
      </c>
      <c r="AO9" s="74">
        <v>0</v>
      </c>
      <c r="AP9" s="74">
        <f>AN9</f>
        <v>80000</v>
      </c>
      <c r="AQ9" s="74">
        <v>60970</v>
      </c>
      <c r="AR9" s="74">
        <v>0</v>
      </c>
      <c r="AS9" s="74">
        <f>AQ9</f>
        <v>60970</v>
      </c>
      <c r="AT9" s="74">
        <f>AE9+AH9+AK9+AN9+AQ9</f>
        <v>347586</v>
      </c>
      <c r="AU9" s="74">
        <f>K9</f>
        <v>428509.2</v>
      </c>
    </row>
    <row r="10" spans="1:47" s="77" customFormat="1" ht="17.45" customHeight="1">
      <c r="A10" s="183" t="s">
        <v>168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  <c r="Z10" s="183"/>
      <c r="AA10" s="183"/>
      <c r="AB10" s="183"/>
      <c r="AC10" s="183"/>
      <c r="AD10" s="183"/>
      <c r="AE10" s="183"/>
      <c r="AF10" s="183"/>
      <c r="AG10" s="183"/>
      <c r="AH10" s="183"/>
      <c r="AI10" s="183"/>
      <c r="AJ10" s="183"/>
      <c r="AK10" s="183"/>
      <c r="AL10" s="183"/>
      <c r="AM10" s="183"/>
      <c r="AN10" s="183"/>
      <c r="AO10" s="183"/>
      <c r="AP10" s="183"/>
      <c r="AQ10" s="183"/>
      <c r="AR10" s="183"/>
      <c r="AS10" s="183"/>
      <c r="AT10" s="183"/>
      <c r="AU10" s="183"/>
    </row>
    <row r="11" spans="1:47" s="77" customFormat="1" ht="17.45" customHeight="1">
      <c r="A11" s="87" t="s">
        <v>169</v>
      </c>
      <c r="B11" s="75"/>
      <c r="C11" s="75"/>
      <c r="D11" s="75"/>
      <c r="E11" s="76"/>
      <c r="F11" s="76"/>
      <c r="G11" s="76"/>
      <c r="H11" s="76"/>
      <c r="I11" s="75"/>
      <c r="J11" s="75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</row>
    <row r="12" spans="1:47" s="77" customFormat="1" ht="17.45" customHeight="1">
      <c r="A12" s="87" t="s">
        <v>170</v>
      </c>
      <c r="B12" s="75"/>
      <c r="C12" s="75"/>
      <c r="D12" s="75"/>
      <c r="E12" s="76"/>
      <c r="F12" s="76"/>
      <c r="G12" s="76"/>
      <c r="H12" s="76"/>
      <c r="I12" s="75"/>
      <c r="J12" s="75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89"/>
      <c r="AP12" s="89"/>
      <c r="AQ12" s="89"/>
      <c r="AR12" s="89"/>
      <c r="AS12" s="89"/>
      <c r="AT12" s="89"/>
      <c r="AU12" s="89"/>
    </row>
    <row r="13" spans="1:47" s="77" customFormat="1" ht="20.100000000000001" customHeight="1">
      <c r="A13" s="177" t="s">
        <v>171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177"/>
      <c r="AT13" s="177"/>
      <c r="AU13" s="177"/>
    </row>
    <row r="14" spans="1:47" s="77" customFormat="1" ht="46.5" customHeight="1">
      <c r="A14" s="76" t="s">
        <v>172</v>
      </c>
      <c r="B14" s="75" t="s">
        <v>173</v>
      </c>
      <c r="C14" s="76" t="s">
        <v>167</v>
      </c>
      <c r="D14" s="76" t="s">
        <v>40</v>
      </c>
      <c r="E14" s="85"/>
      <c r="F14" s="85"/>
      <c r="G14" s="85"/>
      <c r="H14" s="85"/>
      <c r="I14" s="76" t="s">
        <v>174</v>
      </c>
      <c r="J14" s="76" t="s">
        <v>175</v>
      </c>
      <c r="K14" s="74">
        <f t="shared" ref="K14:M15" si="0">AB14+AE14+AH14+AK14+AN14+AQ14</f>
        <v>44017.935969999999</v>
      </c>
      <c r="L14" s="74">
        <f t="shared" si="0"/>
        <v>0</v>
      </c>
      <c r="M14" s="74">
        <f t="shared" si="0"/>
        <v>44017.935969999999</v>
      </c>
      <c r="N14" s="74">
        <f>O14+P14+S14+V14</f>
        <v>7275</v>
      </c>
      <c r="O14" s="74">
        <v>0</v>
      </c>
      <c r="P14" s="74">
        <v>0</v>
      </c>
      <c r="Q14" s="74">
        <v>0</v>
      </c>
      <c r="R14" s="74">
        <f>P14</f>
        <v>0</v>
      </c>
      <c r="S14" s="74">
        <v>1355</v>
      </c>
      <c r="T14" s="74">
        <v>0</v>
      </c>
      <c r="U14" s="74">
        <f>S14</f>
        <v>1355</v>
      </c>
      <c r="V14" s="74">
        <v>5920</v>
      </c>
      <c r="W14" s="74">
        <v>0</v>
      </c>
      <c r="X14" s="74">
        <f>V14</f>
        <v>5920</v>
      </c>
      <c r="Y14" s="74">
        <f>P14+S14+V14</f>
        <v>7275</v>
      </c>
      <c r="Z14" s="74">
        <f>Q14+T14+W14</f>
        <v>0</v>
      </c>
      <c r="AA14" s="74">
        <f>R14+U14+X14</f>
        <v>7275</v>
      </c>
      <c r="AB14" s="74">
        <f>4122-AB15-297-99-600</f>
        <v>955.93597000000045</v>
      </c>
      <c r="AC14" s="74">
        <v>0</v>
      </c>
      <c r="AD14" s="74">
        <f>AB14-AC14</f>
        <v>955.93597000000045</v>
      </c>
      <c r="AE14" s="74">
        <v>3529</v>
      </c>
      <c r="AF14" s="74">
        <v>0</v>
      </c>
      <c r="AG14" s="74">
        <f>AE14</f>
        <v>3529</v>
      </c>
      <c r="AH14" s="74">
        <v>0</v>
      </c>
      <c r="AI14" s="74">
        <v>0</v>
      </c>
      <c r="AJ14" s="74">
        <f>AH14</f>
        <v>0</v>
      </c>
      <c r="AK14" s="74">
        <v>5000</v>
      </c>
      <c r="AL14" s="74">
        <v>0</v>
      </c>
      <c r="AM14" s="74">
        <f>AK14</f>
        <v>5000</v>
      </c>
      <c r="AN14" s="74">
        <v>15209</v>
      </c>
      <c r="AO14" s="74">
        <v>0</v>
      </c>
      <c r="AP14" s="74">
        <f>AN14</f>
        <v>15209</v>
      </c>
      <c r="AQ14" s="74">
        <f>3370+15954</f>
        <v>19324</v>
      </c>
      <c r="AR14" s="74">
        <v>0</v>
      </c>
      <c r="AS14" s="74">
        <f>AQ14</f>
        <v>19324</v>
      </c>
      <c r="AT14" s="74">
        <f>AE14+AH14+AK14+AN14+AQ14</f>
        <v>43062</v>
      </c>
      <c r="AU14" s="74">
        <v>0</v>
      </c>
    </row>
    <row r="15" spans="1:47" s="77" customFormat="1" ht="40.700000000000003" customHeight="1">
      <c r="A15" s="76" t="s">
        <v>176</v>
      </c>
      <c r="B15" s="75" t="s">
        <v>173</v>
      </c>
      <c r="C15" s="76" t="s">
        <v>167</v>
      </c>
      <c r="D15" s="76" t="s">
        <v>40</v>
      </c>
      <c r="E15" s="85"/>
      <c r="F15" s="85"/>
      <c r="G15" s="85"/>
      <c r="H15" s="85"/>
      <c r="I15" s="76" t="s">
        <v>174</v>
      </c>
      <c r="J15" s="76" t="s">
        <v>175</v>
      </c>
      <c r="K15" s="74">
        <f t="shared" si="0"/>
        <v>2170.0640299999995</v>
      </c>
      <c r="L15" s="74">
        <f t="shared" si="0"/>
        <v>0</v>
      </c>
      <c r="M15" s="74">
        <f t="shared" si="0"/>
        <v>2170.0640299999995</v>
      </c>
      <c r="N15" s="74">
        <v>0</v>
      </c>
      <c r="O15" s="74">
        <v>0</v>
      </c>
      <c r="P15" s="74">
        <v>0</v>
      </c>
      <c r="Q15" s="74"/>
      <c r="R15" s="74"/>
      <c r="S15" s="74">
        <v>0</v>
      </c>
      <c r="T15" s="74"/>
      <c r="U15" s="74"/>
      <c r="V15" s="74">
        <v>0</v>
      </c>
      <c r="W15" s="74"/>
      <c r="X15" s="74"/>
      <c r="Y15" s="74">
        <v>0</v>
      </c>
      <c r="Z15" s="74">
        <v>0</v>
      </c>
      <c r="AA15" s="74">
        <v>0</v>
      </c>
      <c r="AB15" s="74">
        <f>'[2]2014-2016'!$AC$22+'[2]2014-2016'!$AC$25</f>
        <v>2170.0640299999995</v>
      </c>
      <c r="AC15" s="74">
        <v>0</v>
      </c>
      <c r="AD15" s="74">
        <f>AB15-AC15</f>
        <v>2170.0640299999995</v>
      </c>
      <c r="AE15" s="74">
        <v>0</v>
      </c>
      <c r="AF15" s="74"/>
      <c r="AG15" s="74"/>
      <c r="AH15" s="74">
        <v>0</v>
      </c>
      <c r="AI15" s="74"/>
      <c r="AJ15" s="74"/>
      <c r="AK15" s="74">
        <v>0</v>
      </c>
      <c r="AL15" s="74"/>
      <c r="AM15" s="74"/>
      <c r="AN15" s="74">
        <v>0</v>
      </c>
      <c r="AO15" s="74"/>
      <c r="AP15" s="74"/>
      <c r="AQ15" s="74">
        <v>0</v>
      </c>
      <c r="AR15" s="74"/>
      <c r="AS15" s="74"/>
      <c r="AT15" s="74">
        <v>0</v>
      </c>
      <c r="AU15" s="74">
        <v>2170</v>
      </c>
    </row>
    <row r="16" spans="1:47" s="77" customFormat="1" ht="17.45" customHeight="1">
      <c r="A16" s="177" t="s">
        <v>177</v>
      </c>
      <c r="B16" s="177"/>
      <c r="C16" s="177"/>
      <c r="D16" s="177"/>
      <c r="E16" s="177"/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X16" s="177"/>
      <c r="Y16" s="177"/>
      <c r="Z16" s="177"/>
      <c r="AA16" s="177"/>
      <c r="AB16" s="177"/>
      <c r="AC16" s="177"/>
      <c r="AD16" s="177"/>
      <c r="AE16" s="177"/>
      <c r="AF16" s="177"/>
      <c r="AG16" s="177"/>
      <c r="AH16" s="177"/>
      <c r="AI16" s="177"/>
      <c r="AJ16" s="177"/>
      <c r="AK16" s="177"/>
      <c r="AL16" s="177"/>
      <c r="AM16" s="177"/>
      <c r="AN16" s="177"/>
      <c r="AO16" s="177"/>
      <c r="AP16" s="177"/>
      <c r="AQ16" s="177"/>
      <c r="AR16" s="177"/>
      <c r="AS16" s="177"/>
      <c r="AT16" s="177"/>
      <c r="AU16" s="177"/>
    </row>
    <row r="17" spans="1:47" s="77" customFormat="1" ht="26.45" customHeight="1">
      <c r="A17" s="87" t="s">
        <v>178</v>
      </c>
      <c r="B17" s="75"/>
      <c r="C17" s="76"/>
      <c r="D17" s="85"/>
      <c r="E17" s="76"/>
      <c r="F17" s="76"/>
      <c r="G17" s="76"/>
      <c r="H17" s="76"/>
      <c r="I17" s="76"/>
      <c r="J17" s="76"/>
      <c r="K17" s="74">
        <f>SUM(O17:AT17)</f>
        <v>0</v>
      </c>
      <c r="L17" s="74"/>
      <c r="M17" s="74"/>
      <c r="N17" s="74"/>
      <c r="O17" s="74">
        <v>0</v>
      </c>
      <c r="P17" s="74">
        <v>0</v>
      </c>
      <c r="Q17" s="74"/>
      <c r="R17" s="74"/>
      <c r="S17" s="74">
        <v>0</v>
      </c>
      <c r="T17" s="74"/>
      <c r="U17" s="74"/>
      <c r="V17" s="74">
        <v>0</v>
      </c>
      <c r="W17" s="74"/>
      <c r="X17" s="74"/>
      <c r="Y17" s="74">
        <v>0</v>
      </c>
      <c r="Z17" s="74"/>
      <c r="AA17" s="74"/>
      <c r="AB17" s="74">
        <v>0</v>
      </c>
      <c r="AC17" s="74"/>
      <c r="AD17" s="74"/>
      <c r="AE17" s="74">
        <v>0</v>
      </c>
      <c r="AF17" s="74"/>
      <c r="AG17" s="74"/>
      <c r="AH17" s="74">
        <v>0</v>
      </c>
      <c r="AI17" s="74"/>
      <c r="AJ17" s="74"/>
      <c r="AK17" s="74">
        <v>0</v>
      </c>
      <c r="AL17" s="74"/>
      <c r="AM17" s="74"/>
      <c r="AN17" s="74">
        <v>0</v>
      </c>
      <c r="AO17" s="74"/>
      <c r="AP17" s="74"/>
      <c r="AQ17" s="74">
        <v>0</v>
      </c>
      <c r="AR17" s="74"/>
      <c r="AS17" s="74"/>
      <c r="AT17" s="74">
        <v>0</v>
      </c>
      <c r="AU17" s="74">
        <v>0</v>
      </c>
    </row>
    <row r="18" spans="1:47" s="77" customFormat="1" ht="20.100000000000001" customHeight="1">
      <c r="A18" s="179" t="s">
        <v>179</v>
      </c>
      <c r="B18" s="180"/>
      <c r="C18" s="180"/>
      <c r="D18" s="180"/>
      <c r="E18" s="180"/>
      <c r="F18" s="180"/>
      <c r="G18" s="180"/>
      <c r="H18" s="180"/>
      <c r="I18" s="180"/>
      <c r="J18" s="181"/>
      <c r="K18" s="74">
        <f>SUM(K9:K9)+SUM(K14:K15)+K17</f>
        <v>474697.2</v>
      </c>
      <c r="L18" s="74">
        <f>SUM(L9:L9)+SUM(L14:L15)+L17</f>
        <v>0</v>
      </c>
      <c r="M18" s="74">
        <f>SUM(M9:M9)+SUM(M14:M15)+M17</f>
        <v>474697.2</v>
      </c>
      <c r="N18" s="74">
        <f>O18+P18+S18+V18</f>
        <v>183876.20439999999</v>
      </c>
      <c r="O18" s="74">
        <f t="shared" ref="O18:AA18" si="1">SUM(O9:O9)+SUM(O14:O14)+O17</f>
        <v>7406</v>
      </c>
      <c r="P18" s="74">
        <f t="shared" si="1"/>
        <v>14026.204400000001</v>
      </c>
      <c r="Q18" s="74">
        <f t="shared" si="1"/>
        <v>0</v>
      </c>
      <c r="R18" s="74">
        <f t="shared" si="1"/>
        <v>14026.204400000001</v>
      </c>
      <c r="S18" s="74">
        <f t="shared" si="1"/>
        <v>55718</v>
      </c>
      <c r="T18" s="74">
        <f t="shared" si="1"/>
        <v>0</v>
      </c>
      <c r="U18" s="74">
        <f t="shared" si="1"/>
        <v>55718</v>
      </c>
      <c r="V18" s="74">
        <f t="shared" si="1"/>
        <v>106726</v>
      </c>
      <c r="W18" s="74">
        <f t="shared" si="1"/>
        <v>0</v>
      </c>
      <c r="X18" s="74">
        <f t="shared" si="1"/>
        <v>106726</v>
      </c>
      <c r="Y18" s="74">
        <f t="shared" si="1"/>
        <v>176470.20439999999</v>
      </c>
      <c r="Z18" s="74">
        <f t="shared" si="1"/>
        <v>0</v>
      </c>
      <c r="AA18" s="74">
        <f t="shared" si="1"/>
        <v>176470.20439999999</v>
      </c>
      <c r="AB18" s="74">
        <f>SUM(AB9:AB9)+SUM(AB14:AB15)+AB17</f>
        <v>84049.2</v>
      </c>
      <c r="AC18" s="74">
        <f>SUM(AC9:AC9)+SUM(AC14:AC14)+AC17</f>
        <v>0</v>
      </c>
      <c r="AD18" s="74">
        <f>SUM(AD9:AD9)+SUM(AD14:AD15)+AD17</f>
        <v>84049.2</v>
      </c>
      <c r="AE18" s="74">
        <f t="shared" ref="AE18:AS18" si="2">SUM(AE9:AE9)+SUM(AE14:AE14)+AE17</f>
        <v>63639</v>
      </c>
      <c r="AF18" s="74">
        <f t="shared" si="2"/>
        <v>0</v>
      </c>
      <c r="AG18" s="74">
        <f t="shared" si="2"/>
        <v>63639</v>
      </c>
      <c r="AH18" s="74">
        <f t="shared" si="2"/>
        <v>79030</v>
      </c>
      <c r="AI18" s="74">
        <f t="shared" si="2"/>
        <v>0</v>
      </c>
      <c r="AJ18" s="74">
        <f t="shared" si="2"/>
        <v>79030</v>
      </c>
      <c r="AK18" s="74">
        <f t="shared" si="2"/>
        <v>72476</v>
      </c>
      <c r="AL18" s="74">
        <f t="shared" si="2"/>
        <v>0</v>
      </c>
      <c r="AM18" s="74">
        <f t="shared" si="2"/>
        <v>72476</v>
      </c>
      <c r="AN18" s="74">
        <f t="shared" si="2"/>
        <v>95209</v>
      </c>
      <c r="AO18" s="74">
        <f t="shared" si="2"/>
        <v>0</v>
      </c>
      <c r="AP18" s="74">
        <f t="shared" si="2"/>
        <v>95209</v>
      </c>
      <c r="AQ18" s="74">
        <f t="shared" si="2"/>
        <v>80294</v>
      </c>
      <c r="AR18" s="74">
        <f t="shared" si="2"/>
        <v>0</v>
      </c>
      <c r="AS18" s="74">
        <f t="shared" si="2"/>
        <v>80294</v>
      </c>
      <c r="AT18" s="74">
        <f>AE18+AH18+AK18+AN18+AQ18</f>
        <v>390648</v>
      </c>
      <c r="AU18" s="74">
        <f>SUM(AU9:AU9)+SUM(AU14:AU14)+AU17</f>
        <v>428509.2</v>
      </c>
    </row>
    <row r="19" spans="1:47" s="77" customFormat="1" ht="17.45" hidden="1" customHeight="1">
      <c r="A19" s="182" t="s">
        <v>180</v>
      </c>
      <c r="B19" s="182"/>
      <c r="C19" s="182"/>
      <c r="D19" s="182"/>
      <c r="E19" s="182"/>
      <c r="F19" s="182"/>
      <c r="G19" s="182"/>
      <c r="H19" s="182"/>
      <c r="I19" s="182"/>
      <c r="J19" s="182"/>
      <c r="K19" s="182"/>
      <c r="L19" s="182"/>
      <c r="M19" s="182"/>
      <c r="N19" s="182"/>
      <c r="O19" s="182"/>
      <c r="P19" s="182"/>
      <c r="Q19" s="182"/>
      <c r="R19" s="182"/>
      <c r="S19" s="182"/>
      <c r="T19" s="182"/>
      <c r="U19" s="182"/>
      <c r="V19" s="182"/>
      <c r="W19" s="182"/>
      <c r="X19" s="182"/>
      <c r="Y19" s="182"/>
      <c r="Z19" s="182"/>
      <c r="AA19" s="182"/>
      <c r="AB19" s="182"/>
      <c r="AC19" s="182"/>
      <c r="AD19" s="182"/>
      <c r="AE19" s="182"/>
      <c r="AF19" s="182"/>
      <c r="AG19" s="182"/>
      <c r="AH19" s="182"/>
      <c r="AI19" s="182"/>
      <c r="AJ19" s="182"/>
      <c r="AK19" s="182"/>
      <c r="AL19" s="182"/>
      <c r="AM19" s="182"/>
      <c r="AN19" s="182"/>
      <c r="AO19" s="182"/>
      <c r="AP19" s="182"/>
      <c r="AQ19" s="182"/>
      <c r="AR19" s="182"/>
      <c r="AS19" s="182"/>
      <c r="AT19" s="182"/>
      <c r="AU19" s="182"/>
    </row>
    <row r="20" spans="1:47" s="77" customFormat="1" ht="27" hidden="1" customHeight="1">
      <c r="A20" s="87" t="s">
        <v>181</v>
      </c>
      <c r="B20" s="75"/>
      <c r="C20" s="76"/>
      <c r="D20" s="76"/>
      <c r="E20" s="76"/>
      <c r="F20" s="76"/>
      <c r="G20" s="76"/>
      <c r="H20" s="76"/>
      <c r="I20" s="76"/>
      <c r="J20" s="76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</row>
    <row r="21" spans="1:47" s="77" customFormat="1" ht="21.2" hidden="1" customHeight="1">
      <c r="A21" s="87"/>
      <c r="B21" s="75"/>
      <c r="C21" s="85"/>
      <c r="D21" s="76"/>
      <c r="E21" s="85"/>
      <c r="F21" s="85"/>
      <c r="G21" s="85"/>
      <c r="H21" s="85"/>
      <c r="I21" s="76"/>
      <c r="J21" s="76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</row>
    <row r="22" spans="1:47" s="77" customFormat="1" ht="17.45" hidden="1" customHeight="1">
      <c r="A22" s="183" t="s">
        <v>182</v>
      </c>
      <c r="B22" s="183"/>
      <c r="C22" s="183"/>
      <c r="D22" s="183"/>
      <c r="E22" s="183"/>
      <c r="F22" s="183"/>
      <c r="G22" s="183"/>
      <c r="H22" s="183"/>
      <c r="I22" s="183"/>
      <c r="J22" s="183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8"/>
      <c r="AT22" s="88"/>
      <c r="AU22" s="88"/>
    </row>
    <row r="23" spans="1:47" s="77" customFormat="1" ht="20.100000000000001" customHeight="1">
      <c r="A23" s="184" t="s">
        <v>183</v>
      </c>
      <c r="B23" s="185"/>
      <c r="C23" s="185"/>
      <c r="D23" s="185"/>
      <c r="E23" s="185"/>
      <c r="F23" s="185"/>
      <c r="G23" s="185"/>
      <c r="H23" s="185"/>
      <c r="I23" s="185"/>
      <c r="J23" s="185"/>
      <c r="K23" s="185"/>
      <c r="L23" s="185"/>
      <c r="M23" s="185"/>
      <c r="N23" s="185"/>
      <c r="O23" s="185"/>
      <c r="P23" s="185"/>
      <c r="Q23" s="185"/>
      <c r="R23" s="185"/>
      <c r="S23" s="185"/>
      <c r="T23" s="185"/>
      <c r="U23" s="185"/>
      <c r="V23" s="185"/>
      <c r="W23" s="185"/>
      <c r="X23" s="185"/>
      <c r="Y23" s="185"/>
      <c r="Z23" s="185"/>
      <c r="AA23" s="185"/>
      <c r="AB23" s="185"/>
      <c r="AC23" s="185"/>
      <c r="AD23" s="185"/>
      <c r="AE23" s="185"/>
      <c r="AF23" s="185"/>
      <c r="AG23" s="185"/>
      <c r="AH23" s="185"/>
      <c r="AI23" s="185"/>
      <c r="AJ23" s="185"/>
      <c r="AK23" s="185"/>
      <c r="AL23" s="185"/>
      <c r="AM23" s="185"/>
      <c r="AN23" s="185"/>
      <c r="AO23" s="185"/>
      <c r="AP23" s="185"/>
      <c r="AQ23" s="185"/>
      <c r="AR23" s="185"/>
      <c r="AS23" s="185"/>
      <c r="AT23" s="185"/>
      <c r="AU23" s="185"/>
    </row>
    <row r="24" spans="1:47" s="77" customFormat="1" ht="31.7" customHeight="1">
      <c r="A24" s="76" t="s">
        <v>181</v>
      </c>
      <c r="B24" s="75" t="s">
        <v>184</v>
      </c>
      <c r="C24" s="76" t="s">
        <v>185</v>
      </c>
      <c r="D24" s="76" t="s">
        <v>40</v>
      </c>
      <c r="E24" s="76"/>
      <c r="F24" s="76"/>
      <c r="G24" s="76"/>
      <c r="H24" s="76"/>
      <c r="I24" s="76" t="s">
        <v>97</v>
      </c>
      <c r="J24" s="76" t="s">
        <v>142</v>
      </c>
      <c r="K24" s="74">
        <f t="shared" ref="K24:M26" si="3">AB24+AE24+AH24+AK24+AN24+AQ24</f>
        <v>4659</v>
      </c>
      <c r="L24" s="74">
        <f t="shared" si="3"/>
        <v>0</v>
      </c>
      <c r="M24" s="74">
        <f t="shared" si="3"/>
        <v>4659</v>
      </c>
      <c r="N24" s="74">
        <f>O24+P24+S24+V24</f>
        <v>0</v>
      </c>
      <c r="O24" s="74">
        <v>0</v>
      </c>
      <c r="P24" s="74">
        <v>0</v>
      </c>
      <c r="Q24" s="74">
        <v>0</v>
      </c>
      <c r="R24" s="74">
        <f>P24</f>
        <v>0</v>
      </c>
      <c r="S24" s="74">
        <v>0</v>
      </c>
      <c r="T24" s="74">
        <v>0</v>
      </c>
      <c r="U24" s="74">
        <f>S24</f>
        <v>0</v>
      </c>
      <c r="V24" s="74">
        <v>0</v>
      </c>
      <c r="W24" s="74">
        <v>0</v>
      </c>
      <c r="X24" s="74">
        <f>V24</f>
        <v>0</v>
      </c>
      <c r="Y24" s="74">
        <f t="shared" ref="Y24:AA26" si="4">P24+S24+V24</f>
        <v>0</v>
      </c>
      <c r="Z24" s="74">
        <f t="shared" si="4"/>
        <v>0</v>
      </c>
      <c r="AA24" s="74">
        <f t="shared" si="4"/>
        <v>0</v>
      </c>
      <c r="AB24" s="74">
        <v>0</v>
      </c>
      <c r="AC24" s="74"/>
      <c r="AD24" s="74"/>
      <c r="AE24" s="74">
        <v>0</v>
      </c>
      <c r="AF24" s="74">
        <v>0</v>
      </c>
      <c r="AG24" s="74">
        <f>AE24</f>
        <v>0</v>
      </c>
      <c r="AH24" s="74">
        <v>0</v>
      </c>
      <c r="AI24" s="74">
        <v>0</v>
      </c>
      <c r="AJ24" s="74">
        <f>AH24</f>
        <v>0</v>
      </c>
      <c r="AK24" s="74">
        <v>1000</v>
      </c>
      <c r="AL24" s="74">
        <v>0</v>
      </c>
      <c r="AM24" s="74">
        <f>AK24</f>
        <v>1000</v>
      </c>
      <c r="AN24" s="74">
        <v>3659</v>
      </c>
      <c r="AO24" s="74">
        <v>0</v>
      </c>
      <c r="AP24" s="74">
        <f>AN24</f>
        <v>3659</v>
      </c>
      <c r="AQ24" s="74">
        <v>0</v>
      </c>
      <c r="AR24" s="74">
        <v>0</v>
      </c>
      <c r="AS24" s="74">
        <f>AQ24</f>
        <v>0</v>
      </c>
      <c r="AT24" s="74">
        <f>AE24+AH24+AK24+AN24+AQ24</f>
        <v>4659</v>
      </c>
      <c r="AU24" s="74">
        <v>0</v>
      </c>
    </row>
    <row r="25" spans="1:47" s="77" customFormat="1" ht="54" customHeight="1">
      <c r="A25" s="76" t="s">
        <v>186</v>
      </c>
      <c r="B25" s="75" t="s">
        <v>127</v>
      </c>
      <c r="C25" s="76" t="s">
        <v>185</v>
      </c>
      <c r="D25" s="76" t="s">
        <v>40</v>
      </c>
      <c r="E25" s="76" t="s">
        <v>187</v>
      </c>
      <c r="F25" s="76" t="s">
        <v>188</v>
      </c>
      <c r="G25" s="76" t="s">
        <v>189</v>
      </c>
      <c r="H25" s="76" t="s">
        <v>190</v>
      </c>
      <c r="I25" s="76" t="s">
        <v>175</v>
      </c>
      <c r="J25" s="76" t="s">
        <v>175</v>
      </c>
      <c r="K25" s="74">
        <f t="shared" si="3"/>
        <v>4900</v>
      </c>
      <c r="L25" s="74">
        <f t="shared" si="3"/>
        <v>0</v>
      </c>
      <c r="M25" s="74">
        <f t="shared" si="3"/>
        <v>4900</v>
      </c>
      <c r="N25" s="74">
        <f>O25+P25+S25+V25</f>
        <v>100</v>
      </c>
      <c r="O25" s="74">
        <v>0</v>
      </c>
      <c r="P25" s="74">
        <v>0</v>
      </c>
      <c r="Q25" s="74">
        <v>0</v>
      </c>
      <c r="R25" s="74">
        <f>P25</f>
        <v>0</v>
      </c>
      <c r="S25" s="74">
        <v>0</v>
      </c>
      <c r="T25" s="74">
        <v>0</v>
      </c>
      <c r="U25" s="74">
        <f>S25</f>
        <v>0</v>
      </c>
      <c r="V25" s="74">
        <v>100</v>
      </c>
      <c r="W25" s="74">
        <v>0</v>
      </c>
      <c r="X25" s="74">
        <f>V25</f>
        <v>100</v>
      </c>
      <c r="Y25" s="74">
        <f t="shared" si="4"/>
        <v>100</v>
      </c>
      <c r="Z25" s="74">
        <f t="shared" si="4"/>
        <v>0</v>
      </c>
      <c r="AA25" s="74">
        <f t="shared" si="4"/>
        <v>100</v>
      </c>
      <c r="AB25" s="74">
        <v>0</v>
      </c>
      <c r="AC25" s="74"/>
      <c r="AD25" s="74"/>
      <c r="AE25" s="74">
        <v>0</v>
      </c>
      <c r="AF25" s="74">
        <v>0</v>
      </c>
      <c r="AG25" s="74">
        <f>AE25</f>
        <v>0</v>
      </c>
      <c r="AH25" s="74">
        <v>0</v>
      </c>
      <c r="AI25" s="74">
        <v>0</v>
      </c>
      <c r="AJ25" s="74">
        <f>AH25</f>
        <v>0</v>
      </c>
      <c r="AK25" s="74">
        <v>0</v>
      </c>
      <c r="AL25" s="74">
        <v>0</v>
      </c>
      <c r="AM25" s="74">
        <f>AK25</f>
        <v>0</v>
      </c>
      <c r="AN25" s="74">
        <v>0</v>
      </c>
      <c r="AO25" s="74">
        <v>0</v>
      </c>
      <c r="AP25" s="74">
        <f>AN25</f>
        <v>0</v>
      </c>
      <c r="AQ25" s="74">
        <v>4900</v>
      </c>
      <c r="AR25" s="74">
        <v>0</v>
      </c>
      <c r="AS25" s="74">
        <f>AQ25</f>
        <v>4900</v>
      </c>
      <c r="AT25" s="74">
        <f>AE25+AH25+AK25+AN25+AQ25</f>
        <v>4900</v>
      </c>
      <c r="AU25" s="74">
        <v>0</v>
      </c>
    </row>
    <row r="26" spans="1:47" s="77" customFormat="1" ht="54" customHeight="1">
      <c r="A26" s="76" t="s">
        <v>191</v>
      </c>
      <c r="B26" s="75" t="s">
        <v>192</v>
      </c>
      <c r="C26" s="76" t="s">
        <v>193</v>
      </c>
      <c r="D26" s="76" t="s">
        <v>40</v>
      </c>
      <c r="E26" s="76" t="s">
        <v>187</v>
      </c>
      <c r="F26" s="76" t="s">
        <v>188</v>
      </c>
      <c r="G26" s="76"/>
      <c r="H26" s="76" t="s">
        <v>194</v>
      </c>
      <c r="I26" s="76" t="s">
        <v>97</v>
      </c>
      <c r="J26" s="76" t="s">
        <v>175</v>
      </c>
      <c r="K26" s="74">
        <f t="shared" si="3"/>
        <v>32856</v>
      </c>
      <c r="L26" s="74">
        <f t="shared" si="3"/>
        <v>0</v>
      </c>
      <c r="M26" s="74">
        <f t="shared" si="3"/>
        <v>32856</v>
      </c>
      <c r="N26" s="74">
        <v>0</v>
      </c>
      <c r="O26" s="74">
        <v>0</v>
      </c>
      <c r="P26" s="74">
        <v>0</v>
      </c>
      <c r="Q26" s="74"/>
      <c r="R26" s="74"/>
      <c r="S26" s="74">
        <v>0</v>
      </c>
      <c r="T26" s="74"/>
      <c r="U26" s="74"/>
      <c r="V26" s="74">
        <v>0</v>
      </c>
      <c r="W26" s="74"/>
      <c r="X26" s="74"/>
      <c r="Y26" s="74">
        <f t="shared" si="4"/>
        <v>0</v>
      </c>
      <c r="Z26" s="74">
        <f t="shared" si="4"/>
        <v>0</v>
      </c>
      <c r="AA26" s="74">
        <f t="shared" si="4"/>
        <v>0</v>
      </c>
      <c r="AB26" s="74">
        <v>0</v>
      </c>
      <c r="AC26" s="74"/>
      <c r="AD26" s="74"/>
      <c r="AE26" s="74">
        <v>0</v>
      </c>
      <c r="AF26" s="74"/>
      <c r="AG26" s="74"/>
      <c r="AH26" s="74">
        <v>0</v>
      </c>
      <c r="AI26" s="74"/>
      <c r="AJ26" s="74"/>
      <c r="AK26" s="74">
        <f>32856</f>
        <v>32856</v>
      </c>
      <c r="AL26" s="74">
        <v>0</v>
      </c>
      <c r="AM26" s="74">
        <f>AK26</f>
        <v>32856</v>
      </c>
      <c r="AN26" s="74">
        <v>0</v>
      </c>
      <c r="AO26" s="74"/>
      <c r="AP26" s="74"/>
      <c r="AQ26" s="74">
        <v>0</v>
      </c>
      <c r="AR26" s="74"/>
      <c r="AS26" s="74"/>
      <c r="AT26" s="74">
        <f>AE26+AH26+AK26+AN26+AQ26</f>
        <v>32856</v>
      </c>
      <c r="AU26" s="74"/>
    </row>
    <row r="27" spans="1:47" s="77" customFormat="1" ht="20.100000000000001" customHeight="1">
      <c r="A27" s="179" t="s">
        <v>182</v>
      </c>
      <c r="B27" s="180"/>
      <c r="C27" s="180"/>
      <c r="D27" s="180"/>
      <c r="E27" s="180"/>
      <c r="F27" s="180"/>
      <c r="G27" s="180"/>
      <c r="H27" s="180"/>
      <c r="I27" s="180"/>
      <c r="J27" s="181"/>
      <c r="K27" s="74">
        <f t="shared" ref="K27:AU27" si="5">SUM(K24:K26)</f>
        <v>42415</v>
      </c>
      <c r="L27" s="74">
        <f t="shared" si="5"/>
        <v>0</v>
      </c>
      <c r="M27" s="74">
        <f t="shared" si="5"/>
        <v>42415</v>
      </c>
      <c r="N27" s="74">
        <f t="shared" si="5"/>
        <v>100</v>
      </c>
      <c r="O27" s="74">
        <f t="shared" si="5"/>
        <v>0</v>
      </c>
      <c r="P27" s="74">
        <f t="shared" si="5"/>
        <v>0</v>
      </c>
      <c r="Q27" s="74">
        <f t="shared" si="5"/>
        <v>0</v>
      </c>
      <c r="R27" s="74">
        <f t="shared" si="5"/>
        <v>0</v>
      </c>
      <c r="S27" s="74">
        <f t="shared" si="5"/>
        <v>0</v>
      </c>
      <c r="T27" s="74">
        <f t="shared" si="5"/>
        <v>0</v>
      </c>
      <c r="U27" s="74">
        <f t="shared" si="5"/>
        <v>0</v>
      </c>
      <c r="V27" s="74">
        <f t="shared" si="5"/>
        <v>100</v>
      </c>
      <c r="W27" s="74">
        <f t="shared" si="5"/>
        <v>0</v>
      </c>
      <c r="X27" s="74">
        <f t="shared" si="5"/>
        <v>100</v>
      </c>
      <c r="Y27" s="74">
        <f t="shared" si="5"/>
        <v>100</v>
      </c>
      <c r="Z27" s="74">
        <f t="shared" si="5"/>
        <v>0</v>
      </c>
      <c r="AA27" s="74">
        <f t="shared" si="5"/>
        <v>100</v>
      </c>
      <c r="AB27" s="74">
        <f t="shared" si="5"/>
        <v>0</v>
      </c>
      <c r="AC27" s="74">
        <f t="shared" si="5"/>
        <v>0</v>
      </c>
      <c r="AD27" s="74">
        <f t="shared" si="5"/>
        <v>0</v>
      </c>
      <c r="AE27" s="74">
        <f t="shared" si="5"/>
        <v>0</v>
      </c>
      <c r="AF27" s="74">
        <f t="shared" si="5"/>
        <v>0</v>
      </c>
      <c r="AG27" s="74">
        <f t="shared" si="5"/>
        <v>0</v>
      </c>
      <c r="AH27" s="74">
        <f t="shared" si="5"/>
        <v>0</v>
      </c>
      <c r="AI27" s="74">
        <f t="shared" si="5"/>
        <v>0</v>
      </c>
      <c r="AJ27" s="74">
        <f t="shared" si="5"/>
        <v>0</v>
      </c>
      <c r="AK27" s="74">
        <f t="shared" si="5"/>
        <v>33856</v>
      </c>
      <c r="AL27" s="74">
        <f t="shared" si="5"/>
        <v>0</v>
      </c>
      <c r="AM27" s="74">
        <f t="shared" si="5"/>
        <v>33856</v>
      </c>
      <c r="AN27" s="74">
        <f t="shared" si="5"/>
        <v>3659</v>
      </c>
      <c r="AO27" s="74">
        <f t="shared" si="5"/>
        <v>0</v>
      </c>
      <c r="AP27" s="74">
        <f t="shared" si="5"/>
        <v>3659</v>
      </c>
      <c r="AQ27" s="74">
        <f t="shared" si="5"/>
        <v>4900</v>
      </c>
      <c r="AR27" s="74">
        <f t="shared" si="5"/>
        <v>0</v>
      </c>
      <c r="AS27" s="74">
        <f t="shared" si="5"/>
        <v>4900</v>
      </c>
      <c r="AT27" s="74">
        <f t="shared" si="5"/>
        <v>42415</v>
      </c>
      <c r="AU27" s="74">
        <f t="shared" si="5"/>
        <v>0</v>
      </c>
    </row>
    <row r="28" spans="1:47" s="77" customFormat="1" ht="20.100000000000001" customHeight="1">
      <c r="A28" s="182" t="s">
        <v>195</v>
      </c>
      <c r="B28" s="182"/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82"/>
      <c r="Q28" s="182"/>
      <c r="R28" s="182"/>
      <c r="S28" s="182"/>
      <c r="T28" s="182"/>
      <c r="U28" s="182"/>
      <c r="V28" s="182"/>
      <c r="W28" s="182"/>
      <c r="X28" s="182"/>
      <c r="Y28" s="182"/>
      <c r="Z28" s="182"/>
      <c r="AA28" s="182"/>
      <c r="AB28" s="182"/>
      <c r="AC28" s="182"/>
      <c r="AD28" s="182"/>
      <c r="AE28" s="182"/>
      <c r="AF28" s="182"/>
      <c r="AG28" s="182"/>
      <c r="AH28" s="182"/>
      <c r="AI28" s="182"/>
      <c r="AJ28" s="182"/>
      <c r="AK28" s="182"/>
      <c r="AL28" s="182"/>
      <c r="AM28" s="182"/>
      <c r="AN28" s="182"/>
      <c r="AO28" s="182"/>
      <c r="AP28" s="182"/>
      <c r="AQ28" s="182"/>
      <c r="AR28" s="182"/>
      <c r="AS28" s="182"/>
      <c r="AT28" s="182"/>
      <c r="AU28" s="182"/>
    </row>
    <row r="29" spans="1:47" s="77" customFormat="1" ht="20.100000000000001" customHeight="1">
      <c r="A29" s="177" t="s">
        <v>196</v>
      </c>
      <c r="B29" s="177"/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  <c r="O29" s="177"/>
      <c r="P29" s="177"/>
      <c r="Q29" s="177"/>
      <c r="R29" s="177"/>
      <c r="S29" s="177"/>
      <c r="T29" s="177"/>
      <c r="U29" s="177"/>
      <c r="V29" s="177"/>
      <c r="W29" s="177"/>
      <c r="X29" s="177"/>
      <c r="Y29" s="177"/>
      <c r="Z29" s="177"/>
      <c r="AA29" s="177"/>
      <c r="AB29" s="177"/>
      <c r="AC29" s="177"/>
      <c r="AD29" s="177"/>
      <c r="AE29" s="177"/>
      <c r="AF29" s="177"/>
      <c r="AG29" s="177"/>
      <c r="AH29" s="177"/>
      <c r="AI29" s="177"/>
      <c r="AJ29" s="177"/>
      <c r="AK29" s="177"/>
      <c r="AL29" s="177"/>
      <c r="AM29" s="177"/>
      <c r="AN29" s="177"/>
      <c r="AO29" s="177"/>
      <c r="AP29" s="177"/>
      <c r="AQ29" s="177"/>
      <c r="AR29" s="177"/>
      <c r="AS29" s="177"/>
      <c r="AT29" s="177"/>
      <c r="AU29" s="177"/>
    </row>
    <row r="30" spans="1:47" s="77" customFormat="1" ht="42.75" customHeight="1">
      <c r="A30" s="76" t="s">
        <v>197</v>
      </c>
      <c r="B30" s="75" t="s">
        <v>198</v>
      </c>
      <c r="C30" s="76" t="s">
        <v>193</v>
      </c>
      <c r="D30" s="76" t="s">
        <v>40</v>
      </c>
      <c r="E30" s="76" t="s">
        <v>187</v>
      </c>
      <c r="F30" s="76" t="s">
        <v>199</v>
      </c>
      <c r="G30" s="76" t="s">
        <v>200</v>
      </c>
      <c r="H30" s="76" t="s">
        <v>201</v>
      </c>
      <c r="I30" s="76" t="s">
        <v>97</v>
      </c>
      <c r="J30" s="76" t="s">
        <v>97</v>
      </c>
      <c r="K30" s="74">
        <f t="shared" ref="K30:M45" si="6">AB30+AE30+AH30+AK30+AN30+AQ30</f>
        <v>8570</v>
      </c>
      <c r="L30" s="74">
        <f t="shared" si="6"/>
        <v>0</v>
      </c>
      <c r="M30" s="74">
        <f t="shared" si="6"/>
        <v>8570</v>
      </c>
      <c r="N30" s="74">
        <f>O30+AB30</f>
        <v>0</v>
      </c>
      <c r="O30" s="74">
        <v>0</v>
      </c>
      <c r="P30" s="74">
        <v>0</v>
      </c>
      <c r="Q30" s="74">
        <v>0</v>
      </c>
      <c r="R30" s="74">
        <f>P30</f>
        <v>0</v>
      </c>
      <c r="S30" s="74">
        <v>0</v>
      </c>
      <c r="T30" s="74">
        <v>0</v>
      </c>
      <c r="U30" s="74">
        <f>S30</f>
        <v>0</v>
      </c>
      <c r="V30" s="74">
        <v>0</v>
      </c>
      <c r="W30" s="74">
        <v>0</v>
      </c>
      <c r="X30" s="74">
        <f>V30</f>
        <v>0</v>
      </c>
      <c r="Y30" s="74">
        <f>P30+S30+V30</f>
        <v>0</v>
      </c>
      <c r="Z30" s="74">
        <f>Q30+T30+W30</f>
        <v>0</v>
      </c>
      <c r="AA30" s="74">
        <f>R30+U30+X30</f>
        <v>0</v>
      </c>
      <c r="AB30" s="74">
        <v>0</v>
      </c>
      <c r="AC30" s="74">
        <v>0</v>
      </c>
      <c r="AD30" s="74">
        <f>AB30-AC30</f>
        <v>0</v>
      </c>
      <c r="AE30" s="74">
        <v>0</v>
      </c>
      <c r="AF30" s="74">
        <v>0</v>
      </c>
      <c r="AG30" s="74">
        <f>AE30</f>
        <v>0</v>
      </c>
      <c r="AH30" s="74">
        <v>0</v>
      </c>
      <c r="AI30" s="74">
        <v>0</v>
      </c>
      <c r="AJ30" s="74">
        <f>AH30</f>
        <v>0</v>
      </c>
      <c r="AK30" s="74">
        <v>8570</v>
      </c>
      <c r="AL30" s="74">
        <v>0</v>
      </c>
      <c r="AM30" s="74">
        <f>AK30</f>
        <v>8570</v>
      </c>
      <c r="AN30" s="74">
        <v>0</v>
      </c>
      <c r="AO30" s="74">
        <v>0</v>
      </c>
      <c r="AP30" s="74">
        <f t="shared" ref="AP30:AP51" si="7">AN30</f>
        <v>0</v>
      </c>
      <c r="AQ30" s="74">
        <v>0</v>
      </c>
      <c r="AR30" s="74">
        <v>0</v>
      </c>
      <c r="AS30" s="74">
        <f t="shared" ref="AS30:AS51" si="8">AQ30</f>
        <v>0</v>
      </c>
      <c r="AT30" s="74">
        <f t="shared" ref="AT30:AT51" si="9">AE30+AH30+AK30+AN30+AQ30</f>
        <v>8570</v>
      </c>
      <c r="AU30" s="74">
        <v>0</v>
      </c>
    </row>
    <row r="31" spans="1:47" s="77" customFormat="1" ht="45" customHeight="1">
      <c r="A31" s="76" t="s">
        <v>202</v>
      </c>
      <c r="B31" s="75" t="s">
        <v>203</v>
      </c>
      <c r="C31" s="76" t="s">
        <v>193</v>
      </c>
      <c r="D31" s="76" t="s">
        <v>40</v>
      </c>
      <c r="E31" s="76" t="s">
        <v>187</v>
      </c>
      <c r="F31" s="76" t="s">
        <v>199</v>
      </c>
      <c r="G31" s="76" t="s">
        <v>204</v>
      </c>
      <c r="H31" s="76" t="s">
        <v>205</v>
      </c>
      <c r="I31" s="76" t="s">
        <v>206</v>
      </c>
      <c r="J31" s="76" t="s">
        <v>206</v>
      </c>
      <c r="K31" s="74">
        <f t="shared" si="6"/>
        <v>24030</v>
      </c>
      <c r="L31" s="74">
        <f t="shared" si="6"/>
        <v>0</v>
      </c>
      <c r="M31" s="74">
        <f t="shared" si="6"/>
        <v>24030</v>
      </c>
      <c r="N31" s="74">
        <f t="shared" ref="N31:N51" si="10">O31+AB31</f>
        <v>0</v>
      </c>
      <c r="O31" s="74">
        <v>0</v>
      </c>
      <c r="P31" s="74">
        <v>0</v>
      </c>
      <c r="Q31" s="74">
        <v>0</v>
      </c>
      <c r="R31" s="74">
        <f t="shared" ref="R31:R51" si="11">P31</f>
        <v>0</v>
      </c>
      <c r="S31" s="74">
        <v>0</v>
      </c>
      <c r="T31" s="74">
        <v>0</v>
      </c>
      <c r="U31" s="74">
        <f t="shared" ref="U31:U51" si="12">S31</f>
        <v>0</v>
      </c>
      <c r="V31" s="74">
        <v>0</v>
      </c>
      <c r="W31" s="74">
        <v>0</v>
      </c>
      <c r="X31" s="74">
        <f>V31</f>
        <v>0</v>
      </c>
      <c r="Y31" s="74">
        <f t="shared" ref="Y31:AA51" si="13">P31+S31+V31</f>
        <v>0</v>
      </c>
      <c r="Z31" s="74">
        <f t="shared" si="13"/>
        <v>0</v>
      </c>
      <c r="AA31" s="74">
        <f t="shared" si="13"/>
        <v>0</v>
      </c>
      <c r="AB31" s="74">
        <v>0</v>
      </c>
      <c r="AC31" s="74">
        <v>0</v>
      </c>
      <c r="AD31" s="74">
        <f t="shared" ref="AD31:AD51" si="14">AB31-AC31</f>
        <v>0</v>
      </c>
      <c r="AE31" s="74">
        <v>0</v>
      </c>
      <c r="AF31" s="74">
        <v>0</v>
      </c>
      <c r="AG31" s="74">
        <f t="shared" ref="AG31:AG51" si="15">AE31</f>
        <v>0</v>
      </c>
      <c r="AH31" s="74">
        <v>24030</v>
      </c>
      <c r="AI31" s="74">
        <v>0</v>
      </c>
      <c r="AJ31" s="74">
        <f t="shared" ref="AJ31:AJ50" si="16">AH31</f>
        <v>24030</v>
      </c>
      <c r="AK31" s="74">
        <v>0</v>
      </c>
      <c r="AL31" s="74">
        <v>0</v>
      </c>
      <c r="AM31" s="74">
        <f t="shared" ref="AM31:AM50" si="17">AK31</f>
        <v>0</v>
      </c>
      <c r="AN31" s="74">
        <v>0</v>
      </c>
      <c r="AO31" s="74">
        <v>0</v>
      </c>
      <c r="AP31" s="74">
        <f t="shared" si="7"/>
        <v>0</v>
      </c>
      <c r="AQ31" s="74">
        <v>0</v>
      </c>
      <c r="AR31" s="74">
        <v>0</v>
      </c>
      <c r="AS31" s="74">
        <f t="shared" si="8"/>
        <v>0</v>
      </c>
      <c r="AT31" s="74">
        <f t="shared" si="9"/>
        <v>24030</v>
      </c>
      <c r="AU31" s="74">
        <v>0</v>
      </c>
    </row>
    <row r="32" spans="1:47" s="77" customFormat="1" ht="40.700000000000003" customHeight="1">
      <c r="A32" s="76" t="s">
        <v>207</v>
      </c>
      <c r="B32" s="75" t="s">
        <v>208</v>
      </c>
      <c r="C32" s="76" t="s">
        <v>193</v>
      </c>
      <c r="D32" s="76" t="s">
        <v>40</v>
      </c>
      <c r="E32" s="76" t="s">
        <v>187</v>
      </c>
      <c r="F32" s="76" t="s">
        <v>199</v>
      </c>
      <c r="G32" s="76" t="s">
        <v>209</v>
      </c>
      <c r="H32" s="76" t="s">
        <v>210</v>
      </c>
      <c r="I32" s="76" t="s">
        <v>97</v>
      </c>
      <c r="J32" s="76" t="s">
        <v>97</v>
      </c>
      <c r="K32" s="74">
        <f t="shared" si="6"/>
        <v>27872</v>
      </c>
      <c r="L32" s="74">
        <f t="shared" si="6"/>
        <v>0</v>
      </c>
      <c r="M32" s="74">
        <f t="shared" si="6"/>
        <v>27872</v>
      </c>
      <c r="N32" s="74">
        <f t="shared" si="10"/>
        <v>0</v>
      </c>
      <c r="O32" s="74">
        <v>0</v>
      </c>
      <c r="P32" s="74">
        <v>0</v>
      </c>
      <c r="Q32" s="74">
        <v>0</v>
      </c>
      <c r="R32" s="74">
        <f t="shared" si="11"/>
        <v>0</v>
      </c>
      <c r="S32" s="74">
        <v>0</v>
      </c>
      <c r="T32" s="74">
        <v>0</v>
      </c>
      <c r="U32" s="74">
        <f t="shared" si="12"/>
        <v>0</v>
      </c>
      <c r="V32" s="74">
        <v>0</v>
      </c>
      <c r="W32" s="74">
        <v>0</v>
      </c>
      <c r="X32" s="74">
        <f t="shared" ref="X32:X51" si="18">V32</f>
        <v>0</v>
      </c>
      <c r="Y32" s="74">
        <f t="shared" si="13"/>
        <v>0</v>
      </c>
      <c r="Z32" s="74">
        <f t="shared" si="13"/>
        <v>0</v>
      </c>
      <c r="AA32" s="74">
        <f t="shared" si="13"/>
        <v>0</v>
      </c>
      <c r="AB32" s="74">
        <v>0</v>
      </c>
      <c r="AC32" s="74">
        <v>0</v>
      </c>
      <c r="AD32" s="74">
        <f t="shared" si="14"/>
        <v>0</v>
      </c>
      <c r="AE32" s="74">
        <v>0</v>
      </c>
      <c r="AF32" s="74">
        <v>0</v>
      </c>
      <c r="AG32" s="74">
        <f t="shared" si="15"/>
        <v>0</v>
      </c>
      <c r="AH32" s="74">
        <v>1434</v>
      </c>
      <c r="AI32" s="74">
        <v>0</v>
      </c>
      <c r="AJ32" s="74">
        <f t="shared" si="16"/>
        <v>1434</v>
      </c>
      <c r="AK32" s="74">
        <f>27872-1434</f>
        <v>26438</v>
      </c>
      <c r="AL32" s="74">
        <v>0</v>
      </c>
      <c r="AM32" s="74">
        <f t="shared" si="17"/>
        <v>26438</v>
      </c>
      <c r="AN32" s="74">
        <v>0</v>
      </c>
      <c r="AO32" s="74">
        <v>0</v>
      </c>
      <c r="AP32" s="74">
        <f t="shared" si="7"/>
        <v>0</v>
      </c>
      <c r="AQ32" s="74">
        <v>0</v>
      </c>
      <c r="AR32" s="74">
        <v>0</v>
      </c>
      <c r="AS32" s="74">
        <f t="shared" si="8"/>
        <v>0</v>
      </c>
      <c r="AT32" s="74">
        <f t="shared" si="9"/>
        <v>27872</v>
      </c>
      <c r="AU32" s="74">
        <v>0</v>
      </c>
    </row>
    <row r="33" spans="1:47" s="77" customFormat="1" ht="44.45" customHeight="1">
      <c r="A33" s="76" t="s">
        <v>211</v>
      </c>
      <c r="B33" s="75" t="s">
        <v>212</v>
      </c>
      <c r="C33" s="76" t="s">
        <v>193</v>
      </c>
      <c r="D33" s="76" t="s">
        <v>40</v>
      </c>
      <c r="E33" s="76" t="s">
        <v>187</v>
      </c>
      <c r="F33" s="76" t="s">
        <v>199</v>
      </c>
      <c r="G33" s="76" t="s">
        <v>213</v>
      </c>
      <c r="H33" s="76" t="s">
        <v>214</v>
      </c>
      <c r="I33" s="76" t="s">
        <v>97</v>
      </c>
      <c r="J33" s="76" t="s">
        <v>142</v>
      </c>
      <c r="K33" s="74">
        <f t="shared" si="6"/>
        <v>20915</v>
      </c>
      <c r="L33" s="74">
        <f t="shared" si="6"/>
        <v>0</v>
      </c>
      <c r="M33" s="74">
        <f t="shared" si="6"/>
        <v>20915</v>
      </c>
      <c r="N33" s="74">
        <f t="shared" si="10"/>
        <v>0</v>
      </c>
      <c r="O33" s="74">
        <v>0</v>
      </c>
      <c r="P33" s="74">
        <v>0</v>
      </c>
      <c r="Q33" s="74">
        <v>0</v>
      </c>
      <c r="R33" s="74">
        <f t="shared" si="11"/>
        <v>0</v>
      </c>
      <c r="S33" s="74">
        <v>0</v>
      </c>
      <c r="T33" s="74">
        <v>0</v>
      </c>
      <c r="U33" s="74">
        <f t="shared" si="12"/>
        <v>0</v>
      </c>
      <c r="V33" s="74">
        <v>0</v>
      </c>
      <c r="W33" s="74">
        <v>0</v>
      </c>
      <c r="X33" s="74">
        <f t="shared" si="18"/>
        <v>0</v>
      </c>
      <c r="Y33" s="74">
        <f t="shared" si="13"/>
        <v>0</v>
      </c>
      <c r="Z33" s="74">
        <f t="shared" si="13"/>
        <v>0</v>
      </c>
      <c r="AA33" s="74">
        <f t="shared" si="13"/>
        <v>0</v>
      </c>
      <c r="AB33" s="74">
        <v>0</v>
      </c>
      <c r="AC33" s="74">
        <v>0</v>
      </c>
      <c r="AD33" s="74">
        <f t="shared" si="14"/>
        <v>0</v>
      </c>
      <c r="AE33" s="74">
        <v>0</v>
      </c>
      <c r="AF33" s="74">
        <v>0</v>
      </c>
      <c r="AG33" s="74">
        <f t="shared" si="15"/>
        <v>0</v>
      </c>
      <c r="AH33" s="74">
        <v>0</v>
      </c>
      <c r="AI33" s="74">
        <v>0</v>
      </c>
      <c r="AJ33" s="74">
        <f t="shared" si="16"/>
        <v>0</v>
      </c>
      <c r="AK33" s="74">
        <v>2000</v>
      </c>
      <c r="AL33" s="74">
        <v>0</v>
      </c>
      <c r="AM33" s="74">
        <f t="shared" si="17"/>
        <v>2000</v>
      </c>
      <c r="AN33" s="74">
        <v>18915</v>
      </c>
      <c r="AO33" s="74">
        <v>0</v>
      </c>
      <c r="AP33" s="74">
        <f t="shared" si="7"/>
        <v>18915</v>
      </c>
      <c r="AQ33" s="74">
        <v>0</v>
      </c>
      <c r="AR33" s="74">
        <v>0</v>
      </c>
      <c r="AS33" s="74">
        <f t="shared" si="8"/>
        <v>0</v>
      </c>
      <c r="AT33" s="74">
        <f t="shared" si="9"/>
        <v>20915</v>
      </c>
      <c r="AU33" s="74">
        <v>0</v>
      </c>
    </row>
    <row r="34" spans="1:47" s="77" customFormat="1" ht="39.75" customHeight="1">
      <c r="A34" s="76" t="s">
        <v>215</v>
      </c>
      <c r="B34" s="75" t="s">
        <v>216</v>
      </c>
      <c r="C34" s="76" t="s">
        <v>193</v>
      </c>
      <c r="D34" s="76" t="s">
        <v>40</v>
      </c>
      <c r="E34" s="76" t="s">
        <v>187</v>
      </c>
      <c r="F34" s="76" t="s">
        <v>199</v>
      </c>
      <c r="G34" s="76" t="s">
        <v>217</v>
      </c>
      <c r="H34" s="76" t="s">
        <v>218</v>
      </c>
      <c r="I34" s="76" t="s">
        <v>142</v>
      </c>
      <c r="J34" s="76" t="s">
        <v>175</v>
      </c>
      <c r="K34" s="74">
        <f t="shared" si="6"/>
        <v>31898</v>
      </c>
      <c r="L34" s="74">
        <f t="shared" si="6"/>
        <v>0</v>
      </c>
      <c r="M34" s="74">
        <f t="shared" si="6"/>
        <v>31898</v>
      </c>
      <c r="N34" s="74">
        <f t="shared" si="10"/>
        <v>0</v>
      </c>
      <c r="O34" s="74">
        <v>0</v>
      </c>
      <c r="P34" s="74">
        <v>0</v>
      </c>
      <c r="Q34" s="74">
        <v>0</v>
      </c>
      <c r="R34" s="74">
        <f t="shared" si="11"/>
        <v>0</v>
      </c>
      <c r="S34" s="74">
        <v>0</v>
      </c>
      <c r="T34" s="74">
        <v>0</v>
      </c>
      <c r="U34" s="74">
        <f t="shared" si="12"/>
        <v>0</v>
      </c>
      <c r="V34" s="74">
        <v>0</v>
      </c>
      <c r="W34" s="74">
        <v>0</v>
      </c>
      <c r="X34" s="74">
        <f t="shared" si="18"/>
        <v>0</v>
      </c>
      <c r="Y34" s="74">
        <f t="shared" si="13"/>
        <v>0</v>
      </c>
      <c r="Z34" s="74">
        <f t="shared" si="13"/>
        <v>0</v>
      </c>
      <c r="AA34" s="74">
        <f t="shared" si="13"/>
        <v>0</v>
      </c>
      <c r="AB34" s="74">
        <v>0</v>
      </c>
      <c r="AC34" s="74">
        <v>0</v>
      </c>
      <c r="AD34" s="74">
        <f t="shared" si="14"/>
        <v>0</v>
      </c>
      <c r="AE34" s="74">
        <v>0</v>
      </c>
      <c r="AF34" s="74">
        <v>0</v>
      </c>
      <c r="AG34" s="74">
        <f t="shared" si="15"/>
        <v>0</v>
      </c>
      <c r="AH34" s="74">
        <v>0</v>
      </c>
      <c r="AI34" s="74">
        <v>0</v>
      </c>
      <c r="AJ34" s="74">
        <f t="shared" si="16"/>
        <v>0</v>
      </c>
      <c r="AK34" s="74">
        <v>0</v>
      </c>
      <c r="AL34" s="74">
        <v>0</v>
      </c>
      <c r="AM34" s="74">
        <f t="shared" si="17"/>
        <v>0</v>
      </c>
      <c r="AN34" s="74">
        <v>1000</v>
      </c>
      <c r="AO34" s="74">
        <v>0</v>
      </c>
      <c r="AP34" s="74">
        <f t="shared" si="7"/>
        <v>1000</v>
      </c>
      <c r="AQ34" s="74">
        <v>30898</v>
      </c>
      <c r="AR34" s="74">
        <v>0</v>
      </c>
      <c r="AS34" s="74">
        <f t="shared" si="8"/>
        <v>30898</v>
      </c>
      <c r="AT34" s="74">
        <f t="shared" si="9"/>
        <v>31898</v>
      </c>
      <c r="AU34" s="74">
        <v>0</v>
      </c>
    </row>
    <row r="35" spans="1:47" s="77" customFormat="1" ht="30.2" customHeight="1">
      <c r="A35" s="76" t="s">
        <v>219</v>
      </c>
      <c r="B35" s="75" t="s">
        <v>52</v>
      </c>
      <c r="C35" s="76" t="s">
        <v>193</v>
      </c>
      <c r="D35" s="76" t="s">
        <v>40</v>
      </c>
      <c r="E35" s="76" t="s">
        <v>220</v>
      </c>
      <c r="F35" s="76" t="s">
        <v>221</v>
      </c>
      <c r="G35" s="76" t="s">
        <v>222</v>
      </c>
      <c r="H35" s="76" t="s">
        <v>222</v>
      </c>
      <c r="I35" s="76" t="s">
        <v>53</v>
      </c>
      <c r="J35" s="76" t="s">
        <v>175</v>
      </c>
      <c r="K35" s="74">
        <f t="shared" si="6"/>
        <v>2944</v>
      </c>
      <c r="L35" s="74">
        <f t="shared" si="6"/>
        <v>0</v>
      </c>
      <c r="M35" s="74">
        <f t="shared" si="6"/>
        <v>2944</v>
      </c>
      <c r="N35" s="74">
        <f t="shared" si="10"/>
        <v>1844</v>
      </c>
      <c r="O35" s="74">
        <v>0</v>
      </c>
      <c r="P35" s="74">
        <v>0</v>
      </c>
      <c r="Q35" s="74">
        <v>0</v>
      </c>
      <c r="R35" s="74">
        <f t="shared" si="11"/>
        <v>0</v>
      </c>
      <c r="S35" s="74">
        <v>0</v>
      </c>
      <c r="T35" s="74">
        <v>0</v>
      </c>
      <c r="U35" s="74">
        <f t="shared" si="12"/>
        <v>0</v>
      </c>
      <c r="V35" s="74">
        <v>1282</v>
      </c>
      <c r="W35" s="74">
        <v>0</v>
      </c>
      <c r="X35" s="74">
        <f t="shared" si="18"/>
        <v>1282</v>
      </c>
      <c r="Y35" s="74">
        <f t="shared" si="13"/>
        <v>1282</v>
      </c>
      <c r="Z35" s="74">
        <f t="shared" si="13"/>
        <v>0</v>
      </c>
      <c r="AA35" s="74">
        <f t="shared" si="13"/>
        <v>1282</v>
      </c>
      <c r="AB35" s="74">
        <v>1844</v>
      </c>
      <c r="AC35" s="74">
        <v>0</v>
      </c>
      <c r="AD35" s="74">
        <f t="shared" si="14"/>
        <v>1844</v>
      </c>
      <c r="AE35" s="74">
        <v>200</v>
      </c>
      <c r="AF35" s="74">
        <v>0</v>
      </c>
      <c r="AG35" s="74">
        <f t="shared" si="15"/>
        <v>200</v>
      </c>
      <c r="AH35" s="74">
        <v>900</v>
      </c>
      <c r="AI35" s="74">
        <v>0</v>
      </c>
      <c r="AJ35" s="74">
        <f t="shared" si="16"/>
        <v>900</v>
      </c>
      <c r="AK35" s="74">
        <v>0</v>
      </c>
      <c r="AL35" s="74">
        <v>0</v>
      </c>
      <c r="AM35" s="74">
        <f t="shared" si="17"/>
        <v>0</v>
      </c>
      <c r="AN35" s="74">
        <v>0</v>
      </c>
      <c r="AO35" s="74">
        <v>0</v>
      </c>
      <c r="AP35" s="74">
        <f t="shared" si="7"/>
        <v>0</v>
      </c>
      <c r="AQ35" s="74">
        <v>0</v>
      </c>
      <c r="AR35" s="74">
        <v>0</v>
      </c>
      <c r="AS35" s="74">
        <f t="shared" si="8"/>
        <v>0</v>
      </c>
      <c r="AT35" s="74">
        <f t="shared" si="9"/>
        <v>1100</v>
      </c>
      <c r="AU35" s="74">
        <v>0</v>
      </c>
    </row>
    <row r="36" spans="1:47" s="77" customFormat="1" ht="47.25" customHeight="1">
      <c r="A36" s="76" t="s">
        <v>223</v>
      </c>
      <c r="B36" s="75" t="s">
        <v>224</v>
      </c>
      <c r="C36" s="76" t="s">
        <v>193</v>
      </c>
      <c r="D36" s="76" t="s">
        <v>40</v>
      </c>
      <c r="E36" s="76" t="s">
        <v>187</v>
      </c>
      <c r="F36" s="76" t="s">
        <v>199</v>
      </c>
      <c r="G36" s="76" t="s">
        <v>225</v>
      </c>
      <c r="H36" s="76" t="s">
        <v>226</v>
      </c>
      <c r="I36" s="76" t="s">
        <v>227</v>
      </c>
      <c r="J36" s="76" t="s">
        <v>227</v>
      </c>
      <c r="K36" s="74">
        <f t="shared" si="6"/>
        <v>358</v>
      </c>
      <c r="L36" s="74">
        <f t="shared" si="6"/>
        <v>0</v>
      </c>
      <c r="M36" s="74">
        <f t="shared" si="6"/>
        <v>358</v>
      </c>
      <c r="N36" s="74">
        <f t="shared" si="10"/>
        <v>358</v>
      </c>
      <c r="O36" s="74">
        <v>0</v>
      </c>
      <c r="P36" s="74">
        <v>358</v>
      </c>
      <c r="Q36" s="74">
        <v>0</v>
      </c>
      <c r="R36" s="74">
        <f t="shared" si="11"/>
        <v>358</v>
      </c>
      <c r="S36" s="74">
        <v>0</v>
      </c>
      <c r="T36" s="74">
        <v>0</v>
      </c>
      <c r="U36" s="74">
        <f t="shared" si="12"/>
        <v>0</v>
      </c>
      <c r="V36" s="74">
        <v>0</v>
      </c>
      <c r="W36" s="74">
        <v>0</v>
      </c>
      <c r="X36" s="74">
        <f t="shared" si="18"/>
        <v>0</v>
      </c>
      <c r="Y36" s="74">
        <f t="shared" si="13"/>
        <v>358</v>
      </c>
      <c r="Z36" s="74">
        <f t="shared" si="13"/>
        <v>0</v>
      </c>
      <c r="AA36" s="74">
        <f t="shared" si="13"/>
        <v>358</v>
      </c>
      <c r="AB36" s="74">
        <v>358</v>
      </c>
      <c r="AC36" s="74">
        <v>0</v>
      </c>
      <c r="AD36" s="74">
        <f t="shared" si="14"/>
        <v>358</v>
      </c>
      <c r="AE36" s="74">
        <v>0</v>
      </c>
      <c r="AF36" s="74">
        <v>0</v>
      </c>
      <c r="AG36" s="74">
        <f t="shared" si="15"/>
        <v>0</v>
      </c>
      <c r="AH36" s="74">
        <v>0</v>
      </c>
      <c r="AI36" s="74">
        <v>0</v>
      </c>
      <c r="AJ36" s="74">
        <f t="shared" si="16"/>
        <v>0</v>
      </c>
      <c r="AK36" s="74">
        <v>0</v>
      </c>
      <c r="AL36" s="74">
        <v>0</v>
      </c>
      <c r="AM36" s="74">
        <f t="shared" si="17"/>
        <v>0</v>
      </c>
      <c r="AN36" s="74">
        <v>0</v>
      </c>
      <c r="AO36" s="74">
        <v>0</v>
      </c>
      <c r="AP36" s="74">
        <f t="shared" si="7"/>
        <v>0</v>
      </c>
      <c r="AQ36" s="74">
        <v>0</v>
      </c>
      <c r="AR36" s="74">
        <v>0</v>
      </c>
      <c r="AS36" s="74">
        <f t="shared" si="8"/>
        <v>0</v>
      </c>
      <c r="AT36" s="74">
        <f t="shared" si="9"/>
        <v>0</v>
      </c>
      <c r="AU36" s="74">
        <v>0</v>
      </c>
    </row>
    <row r="37" spans="1:47" s="77" customFormat="1" ht="39.75" customHeight="1">
      <c r="A37" s="76" t="s">
        <v>228</v>
      </c>
      <c r="B37" s="75" t="s">
        <v>229</v>
      </c>
      <c r="C37" s="76" t="s">
        <v>193</v>
      </c>
      <c r="D37" s="76" t="s">
        <v>40</v>
      </c>
      <c r="E37" s="76" t="s">
        <v>220</v>
      </c>
      <c r="F37" s="76" t="s">
        <v>221</v>
      </c>
      <c r="G37" s="76" t="s">
        <v>230</v>
      </c>
      <c r="H37" s="76" t="s">
        <v>230</v>
      </c>
      <c r="I37" s="76" t="s">
        <v>227</v>
      </c>
      <c r="J37" s="76" t="s">
        <v>174</v>
      </c>
      <c r="K37" s="74">
        <f t="shared" si="6"/>
        <v>498</v>
      </c>
      <c r="L37" s="74">
        <f t="shared" si="6"/>
        <v>0</v>
      </c>
      <c r="M37" s="74">
        <f t="shared" si="6"/>
        <v>498</v>
      </c>
      <c r="N37" s="74">
        <f t="shared" si="10"/>
        <v>498</v>
      </c>
      <c r="O37" s="74">
        <v>0</v>
      </c>
      <c r="P37" s="74">
        <v>246</v>
      </c>
      <c r="Q37" s="74">
        <v>0</v>
      </c>
      <c r="R37" s="74">
        <f t="shared" si="11"/>
        <v>246</v>
      </c>
      <c r="S37" s="74">
        <v>204</v>
      </c>
      <c r="T37" s="74">
        <v>0</v>
      </c>
      <c r="U37" s="74">
        <f t="shared" si="12"/>
        <v>204</v>
      </c>
      <c r="V37" s="74">
        <v>0</v>
      </c>
      <c r="W37" s="74">
        <v>0</v>
      </c>
      <c r="X37" s="74">
        <f t="shared" si="18"/>
        <v>0</v>
      </c>
      <c r="Y37" s="74">
        <f t="shared" si="13"/>
        <v>450</v>
      </c>
      <c r="Z37" s="74">
        <f t="shared" si="13"/>
        <v>0</v>
      </c>
      <c r="AA37" s="74">
        <f t="shared" si="13"/>
        <v>450</v>
      </c>
      <c r="AB37" s="74">
        <v>498</v>
      </c>
      <c r="AC37" s="74">
        <v>0</v>
      </c>
      <c r="AD37" s="74">
        <f t="shared" si="14"/>
        <v>498</v>
      </c>
      <c r="AE37" s="74">
        <v>0</v>
      </c>
      <c r="AF37" s="74">
        <v>0</v>
      </c>
      <c r="AG37" s="74">
        <f t="shared" si="15"/>
        <v>0</v>
      </c>
      <c r="AH37" s="74">
        <v>0</v>
      </c>
      <c r="AI37" s="74">
        <v>0</v>
      </c>
      <c r="AJ37" s="74">
        <f t="shared" si="16"/>
        <v>0</v>
      </c>
      <c r="AK37" s="74">
        <v>0</v>
      </c>
      <c r="AL37" s="74">
        <v>0</v>
      </c>
      <c r="AM37" s="74">
        <f t="shared" si="17"/>
        <v>0</v>
      </c>
      <c r="AN37" s="74">
        <v>0</v>
      </c>
      <c r="AO37" s="74">
        <v>0</v>
      </c>
      <c r="AP37" s="74">
        <f t="shared" si="7"/>
        <v>0</v>
      </c>
      <c r="AQ37" s="74">
        <v>0</v>
      </c>
      <c r="AR37" s="74">
        <v>0</v>
      </c>
      <c r="AS37" s="74">
        <f t="shared" si="8"/>
        <v>0</v>
      </c>
      <c r="AT37" s="74">
        <f t="shared" si="9"/>
        <v>0</v>
      </c>
      <c r="AU37" s="74">
        <v>0</v>
      </c>
    </row>
    <row r="38" spans="1:47" s="77" customFormat="1" ht="73.5" customHeight="1">
      <c r="A38" s="76" t="s">
        <v>231</v>
      </c>
      <c r="B38" s="75" t="s">
        <v>232</v>
      </c>
      <c r="C38" s="76" t="s">
        <v>193</v>
      </c>
      <c r="D38" s="76" t="s">
        <v>40</v>
      </c>
      <c r="E38" s="76" t="s">
        <v>187</v>
      </c>
      <c r="F38" s="76" t="s">
        <v>199</v>
      </c>
      <c r="G38" s="76" t="s">
        <v>233</v>
      </c>
      <c r="H38" s="76" t="s">
        <v>234</v>
      </c>
      <c r="I38" s="76" t="s">
        <v>235</v>
      </c>
      <c r="J38" s="76" t="s">
        <v>53</v>
      </c>
      <c r="K38" s="74">
        <f t="shared" si="6"/>
        <v>9551</v>
      </c>
      <c r="L38" s="74">
        <f t="shared" si="6"/>
        <v>0</v>
      </c>
      <c r="M38" s="74">
        <f t="shared" si="6"/>
        <v>9551</v>
      </c>
      <c r="N38" s="74">
        <f t="shared" si="10"/>
        <v>13764</v>
      </c>
      <c r="O38" s="74">
        <v>4213</v>
      </c>
      <c r="P38" s="74">
        <v>1428</v>
      </c>
      <c r="Q38" s="74">
        <v>0</v>
      </c>
      <c r="R38" s="74">
        <f t="shared" si="11"/>
        <v>1428</v>
      </c>
      <c r="S38" s="74">
        <v>6500</v>
      </c>
      <c r="T38" s="74">
        <v>0</v>
      </c>
      <c r="U38" s="74">
        <f t="shared" si="12"/>
        <v>6500</v>
      </c>
      <c r="V38" s="74">
        <v>0</v>
      </c>
      <c r="W38" s="74">
        <v>0</v>
      </c>
      <c r="X38" s="74">
        <f t="shared" si="18"/>
        <v>0</v>
      </c>
      <c r="Y38" s="74">
        <f t="shared" si="13"/>
        <v>7928</v>
      </c>
      <c r="Z38" s="74">
        <f t="shared" si="13"/>
        <v>0</v>
      </c>
      <c r="AA38" s="74">
        <f t="shared" si="13"/>
        <v>7928</v>
      </c>
      <c r="AB38" s="74">
        <v>9551</v>
      </c>
      <c r="AC38" s="74">
        <v>0</v>
      </c>
      <c r="AD38" s="74">
        <f t="shared" si="14"/>
        <v>9551</v>
      </c>
      <c r="AE38" s="74">
        <v>0</v>
      </c>
      <c r="AF38" s="74">
        <v>0</v>
      </c>
      <c r="AG38" s="74">
        <f t="shared" si="15"/>
        <v>0</v>
      </c>
      <c r="AH38" s="74">
        <v>0</v>
      </c>
      <c r="AI38" s="74">
        <v>0</v>
      </c>
      <c r="AJ38" s="74">
        <f t="shared" si="16"/>
        <v>0</v>
      </c>
      <c r="AK38" s="74">
        <v>0</v>
      </c>
      <c r="AL38" s="74">
        <v>0</v>
      </c>
      <c r="AM38" s="74">
        <f t="shared" si="17"/>
        <v>0</v>
      </c>
      <c r="AN38" s="74">
        <v>0</v>
      </c>
      <c r="AO38" s="74">
        <v>0</v>
      </c>
      <c r="AP38" s="74">
        <f t="shared" si="7"/>
        <v>0</v>
      </c>
      <c r="AQ38" s="74">
        <v>0</v>
      </c>
      <c r="AR38" s="74">
        <v>0</v>
      </c>
      <c r="AS38" s="74">
        <f t="shared" si="8"/>
        <v>0</v>
      </c>
      <c r="AT38" s="74">
        <f t="shared" si="9"/>
        <v>0</v>
      </c>
      <c r="AU38" s="74">
        <v>0</v>
      </c>
    </row>
    <row r="39" spans="1:47" s="77" customFormat="1" ht="51" customHeight="1">
      <c r="A39" s="76" t="s">
        <v>236</v>
      </c>
      <c r="B39" s="75" t="s">
        <v>237</v>
      </c>
      <c r="C39" s="76" t="s">
        <v>193</v>
      </c>
      <c r="D39" s="76" t="s">
        <v>40</v>
      </c>
      <c r="E39" s="76" t="s">
        <v>187</v>
      </c>
      <c r="F39" s="76" t="s">
        <v>199</v>
      </c>
      <c r="G39" s="76" t="s">
        <v>238</v>
      </c>
      <c r="H39" s="76" t="s">
        <v>239</v>
      </c>
      <c r="I39" s="76" t="s">
        <v>174</v>
      </c>
      <c r="J39" s="76" t="s">
        <v>174</v>
      </c>
      <c r="K39" s="74">
        <f t="shared" si="6"/>
        <v>49377</v>
      </c>
      <c r="L39" s="74">
        <f t="shared" si="6"/>
        <v>0</v>
      </c>
      <c r="M39" s="74">
        <f t="shared" si="6"/>
        <v>49377</v>
      </c>
      <c r="N39" s="74">
        <f t="shared" si="10"/>
        <v>49377</v>
      </c>
      <c r="O39" s="74">
        <v>0</v>
      </c>
      <c r="P39" s="74">
        <v>0</v>
      </c>
      <c r="Q39" s="74">
        <v>0</v>
      </c>
      <c r="R39" s="74">
        <f t="shared" si="11"/>
        <v>0</v>
      </c>
      <c r="S39" s="74">
        <v>31500</v>
      </c>
      <c r="T39" s="74">
        <v>0</v>
      </c>
      <c r="U39" s="74">
        <f t="shared" si="12"/>
        <v>31500</v>
      </c>
      <c r="V39" s="74">
        <v>0</v>
      </c>
      <c r="W39" s="74">
        <v>0</v>
      </c>
      <c r="X39" s="74">
        <f t="shared" si="18"/>
        <v>0</v>
      </c>
      <c r="Y39" s="74">
        <f>P39+S39+V39</f>
        <v>31500</v>
      </c>
      <c r="Z39" s="74">
        <f t="shared" si="13"/>
        <v>0</v>
      </c>
      <c r="AA39" s="74">
        <f t="shared" si="13"/>
        <v>31500</v>
      </c>
      <c r="AB39" s="74">
        <v>49377</v>
      </c>
      <c r="AC39" s="74">
        <v>0</v>
      </c>
      <c r="AD39" s="74">
        <f t="shared" si="14"/>
        <v>49377</v>
      </c>
      <c r="AE39" s="74">
        <v>0</v>
      </c>
      <c r="AF39" s="74">
        <v>0</v>
      </c>
      <c r="AG39" s="74">
        <f t="shared" si="15"/>
        <v>0</v>
      </c>
      <c r="AH39" s="74">
        <v>0</v>
      </c>
      <c r="AI39" s="74">
        <v>0</v>
      </c>
      <c r="AJ39" s="74">
        <f t="shared" si="16"/>
        <v>0</v>
      </c>
      <c r="AK39" s="74">
        <v>0</v>
      </c>
      <c r="AL39" s="74">
        <v>0</v>
      </c>
      <c r="AM39" s="74">
        <f t="shared" si="17"/>
        <v>0</v>
      </c>
      <c r="AN39" s="74">
        <v>0</v>
      </c>
      <c r="AO39" s="74">
        <v>0</v>
      </c>
      <c r="AP39" s="74">
        <f t="shared" si="7"/>
        <v>0</v>
      </c>
      <c r="AQ39" s="74">
        <v>0</v>
      </c>
      <c r="AR39" s="74">
        <v>0</v>
      </c>
      <c r="AS39" s="74">
        <f t="shared" si="8"/>
        <v>0</v>
      </c>
      <c r="AT39" s="74">
        <f t="shared" si="9"/>
        <v>0</v>
      </c>
      <c r="AU39" s="74">
        <v>0</v>
      </c>
    </row>
    <row r="40" spans="1:47" s="77" customFormat="1" ht="48.2" customHeight="1">
      <c r="A40" s="76" t="s">
        <v>240</v>
      </c>
      <c r="B40" s="75" t="s">
        <v>241</v>
      </c>
      <c r="C40" s="76" t="s">
        <v>193</v>
      </c>
      <c r="D40" s="76" t="s">
        <v>40</v>
      </c>
      <c r="E40" s="76" t="s">
        <v>242</v>
      </c>
      <c r="F40" s="76" t="s">
        <v>199</v>
      </c>
      <c r="G40" s="76" t="s">
        <v>243</v>
      </c>
      <c r="H40" s="76" t="s">
        <v>244</v>
      </c>
      <c r="I40" s="76" t="s">
        <v>174</v>
      </c>
      <c r="J40" s="76" t="s">
        <v>174</v>
      </c>
      <c r="K40" s="74">
        <f t="shared" si="6"/>
        <v>12347</v>
      </c>
      <c r="L40" s="74">
        <f t="shared" si="6"/>
        <v>0</v>
      </c>
      <c r="M40" s="74">
        <f t="shared" si="6"/>
        <v>12347</v>
      </c>
      <c r="N40" s="74">
        <f t="shared" si="10"/>
        <v>12347</v>
      </c>
      <c r="O40" s="74">
        <v>0</v>
      </c>
      <c r="P40" s="74">
        <v>0</v>
      </c>
      <c r="Q40" s="74">
        <v>0</v>
      </c>
      <c r="R40" s="74">
        <f t="shared" si="11"/>
        <v>0</v>
      </c>
      <c r="S40" s="74">
        <v>10650</v>
      </c>
      <c r="T40" s="74">
        <v>0</v>
      </c>
      <c r="U40" s="74">
        <f t="shared" si="12"/>
        <v>10650</v>
      </c>
      <c r="V40" s="74">
        <v>0</v>
      </c>
      <c r="W40" s="74">
        <v>0</v>
      </c>
      <c r="X40" s="74">
        <f t="shared" si="18"/>
        <v>0</v>
      </c>
      <c r="Y40" s="74">
        <f t="shared" si="13"/>
        <v>10650</v>
      </c>
      <c r="Z40" s="74">
        <f t="shared" si="13"/>
        <v>0</v>
      </c>
      <c r="AA40" s="74">
        <f t="shared" si="13"/>
        <v>10650</v>
      </c>
      <c r="AB40" s="74">
        <v>12347</v>
      </c>
      <c r="AC40" s="74">
        <v>0</v>
      </c>
      <c r="AD40" s="74">
        <f t="shared" si="14"/>
        <v>12347</v>
      </c>
      <c r="AE40" s="74">
        <v>0</v>
      </c>
      <c r="AF40" s="74">
        <v>0</v>
      </c>
      <c r="AG40" s="74">
        <f t="shared" si="15"/>
        <v>0</v>
      </c>
      <c r="AH40" s="74">
        <v>0</v>
      </c>
      <c r="AI40" s="74">
        <v>0</v>
      </c>
      <c r="AJ40" s="74">
        <f t="shared" si="16"/>
        <v>0</v>
      </c>
      <c r="AK40" s="74">
        <v>0</v>
      </c>
      <c r="AL40" s="74">
        <v>0</v>
      </c>
      <c r="AM40" s="74">
        <f t="shared" si="17"/>
        <v>0</v>
      </c>
      <c r="AN40" s="74">
        <v>0</v>
      </c>
      <c r="AO40" s="74">
        <v>0</v>
      </c>
      <c r="AP40" s="74">
        <f t="shared" si="7"/>
        <v>0</v>
      </c>
      <c r="AQ40" s="74">
        <v>0</v>
      </c>
      <c r="AR40" s="74">
        <v>0</v>
      </c>
      <c r="AS40" s="74">
        <f t="shared" si="8"/>
        <v>0</v>
      </c>
      <c r="AT40" s="74">
        <f t="shared" si="9"/>
        <v>0</v>
      </c>
      <c r="AU40" s="74">
        <v>0</v>
      </c>
    </row>
    <row r="41" spans="1:47" s="77" customFormat="1" ht="97.5" customHeight="1">
      <c r="A41" s="76" t="s">
        <v>245</v>
      </c>
      <c r="B41" s="75" t="s">
        <v>246</v>
      </c>
      <c r="C41" s="76" t="s">
        <v>193</v>
      </c>
      <c r="D41" s="76" t="s">
        <v>40</v>
      </c>
      <c r="E41" s="76" t="s">
        <v>187</v>
      </c>
      <c r="F41" s="76" t="s">
        <v>199</v>
      </c>
      <c r="G41" s="76" t="s">
        <v>247</v>
      </c>
      <c r="H41" s="76" t="s">
        <v>248</v>
      </c>
      <c r="I41" s="76" t="s">
        <v>97</v>
      </c>
      <c r="J41" s="76" t="s">
        <v>142</v>
      </c>
      <c r="K41" s="74">
        <f>AB41+AE41+AH41+AK41+AN41+AQ41</f>
        <v>12463</v>
      </c>
      <c r="L41" s="74">
        <f t="shared" si="6"/>
        <v>0</v>
      </c>
      <c r="M41" s="74">
        <f t="shared" si="6"/>
        <v>12463</v>
      </c>
      <c r="N41" s="74">
        <f t="shared" si="10"/>
        <v>0</v>
      </c>
      <c r="O41" s="74">
        <v>0</v>
      </c>
      <c r="P41" s="74">
        <v>0</v>
      </c>
      <c r="Q41" s="74">
        <v>0</v>
      </c>
      <c r="R41" s="74">
        <f t="shared" si="11"/>
        <v>0</v>
      </c>
      <c r="S41" s="74">
        <v>0</v>
      </c>
      <c r="T41" s="74">
        <v>0</v>
      </c>
      <c r="U41" s="74">
        <f t="shared" si="12"/>
        <v>0</v>
      </c>
      <c r="V41" s="74">
        <v>0</v>
      </c>
      <c r="W41" s="74">
        <v>0</v>
      </c>
      <c r="X41" s="74">
        <f t="shared" si="18"/>
        <v>0</v>
      </c>
      <c r="Y41" s="74">
        <f t="shared" si="13"/>
        <v>0</v>
      </c>
      <c r="Z41" s="74">
        <f t="shared" si="13"/>
        <v>0</v>
      </c>
      <c r="AA41" s="74">
        <f t="shared" si="13"/>
        <v>0</v>
      </c>
      <c r="AB41" s="74">
        <v>0</v>
      </c>
      <c r="AC41" s="74">
        <v>0</v>
      </c>
      <c r="AD41" s="74">
        <f t="shared" si="14"/>
        <v>0</v>
      </c>
      <c r="AE41" s="74">
        <v>0</v>
      </c>
      <c r="AF41" s="74">
        <v>0</v>
      </c>
      <c r="AG41" s="74">
        <f t="shared" si="15"/>
        <v>0</v>
      </c>
      <c r="AH41" s="74">
        <v>0</v>
      </c>
      <c r="AI41" s="74">
        <v>0</v>
      </c>
      <c r="AJ41" s="74">
        <f t="shared" si="16"/>
        <v>0</v>
      </c>
      <c r="AK41" s="74">
        <v>300</v>
      </c>
      <c r="AL41" s="74">
        <v>0</v>
      </c>
      <c r="AM41" s="74">
        <f t="shared" si="17"/>
        <v>300</v>
      </c>
      <c r="AN41" s="74">
        <v>12163</v>
      </c>
      <c r="AO41" s="74">
        <v>0</v>
      </c>
      <c r="AP41" s="74">
        <f t="shared" si="7"/>
        <v>12163</v>
      </c>
      <c r="AQ41" s="74">
        <v>0</v>
      </c>
      <c r="AR41" s="74">
        <v>0</v>
      </c>
      <c r="AS41" s="74">
        <f t="shared" si="8"/>
        <v>0</v>
      </c>
      <c r="AT41" s="74">
        <f t="shared" si="9"/>
        <v>12463</v>
      </c>
      <c r="AU41" s="74">
        <v>0</v>
      </c>
    </row>
    <row r="42" spans="1:47" s="77" customFormat="1" ht="214.5" customHeight="1">
      <c r="A42" s="76" t="s">
        <v>249</v>
      </c>
      <c r="B42" s="75" t="s">
        <v>250</v>
      </c>
      <c r="C42" s="76" t="s">
        <v>193</v>
      </c>
      <c r="D42" s="76" t="s">
        <v>40</v>
      </c>
      <c r="E42" s="76" t="s">
        <v>187</v>
      </c>
      <c r="F42" s="76" t="s">
        <v>199</v>
      </c>
      <c r="G42" s="76" t="s">
        <v>251</v>
      </c>
      <c r="H42" s="76" t="s">
        <v>252</v>
      </c>
      <c r="I42" s="76" t="s">
        <v>97</v>
      </c>
      <c r="J42" s="76" t="s">
        <v>142</v>
      </c>
      <c r="K42" s="74">
        <f>AB42+AE42+AH42+AK42+AN42+AQ42</f>
        <v>12463</v>
      </c>
      <c r="L42" s="74">
        <f t="shared" si="6"/>
        <v>0</v>
      </c>
      <c r="M42" s="74">
        <f t="shared" si="6"/>
        <v>12463</v>
      </c>
      <c r="N42" s="74">
        <f t="shared" si="10"/>
        <v>0</v>
      </c>
      <c r="O42" s="74">
        <v>0</v>
      </c>
      <c r="P42" s="74">
        <v>0</v>
      </c>
      <c r="Q42" s="74">
        <v>0</v>
      </c>
      <c r="R42" s="74">
        <f t="shared" si="11"/>
        <v>0</v>
      </c>
      <c r="S42" s="74">
        <v>0</v>
      </c>
      <c r="T42" s="74">
        <v>0</v>
      </c>
      <c r="U42" s="74">
        <f t="shared" si="12"/>
        <v>0</v>
      </c>
      <c r="V42" s="74">
        <v>0</v>
      </c>
      <c r="W42" s="74">
        <v>0</v>
      </c>
      <c r="X42" s="74">
        <f t="shared" si="18"/>
        <v>0</v>
      </c>
      <c r="Y42" s="74">
        <f>P42+S42+V42</f>
        <v>0</v>
      </c>
      <c r="Z42" s="74">
        <f t="shared" si="13"/>
        <v>0</v>
      </c>
      <c r="AA42" s="74">
        <f t="shared" si="13"/>
        <v>0</v>
      </c>
      <c r="AB42" s="74">
        <v>0</v>
      </c>
      <c r="AC42" s="74">
        <v>0</v>
      </c>
      <c r="AD42" s="74">
        <f t="shared" si="14"/>
        <v>0</v>
      </c>
      <c r="AE42" s="74">
        <v>0</v>
      </c>
      <c r="AF42" s="74">
        <v>0</v>
      </c>
      <c r="AG42" s="74">
        <f t="shared" si="15"/>
        <v>0</v>
      </c>
      <c r="AH42" s="74">
        <v>0</v>
      </c>
      <c r="AI42" s="74">
        <v>0</v>
      </c>
      <c r="AJ42" s="74">
        <f t="shared" si="16"/>
        <v>0</v>
      </c>
      <c r="AK42" s="74">
        <v>300</v>
      </c>
      <c r="AL42" s="74">
        <v>0</v>
      </c>
      <c r="AM42" s="74">
        <f t="shared" si="17"/>
        <v>300</v>
      </c>
      <c r="AN42" s="74">
        <v>12163</v>
      </c>
      <c r="AO42" s="74">
        <v>0</v>
      </c>
      <c r="AP42" s="74">
        <f t="shared" si="7"/>
        <v>12163</v>
      </c>
      <c r="AQ42" s="74">
        <v>0</v>
      </c>
      <c r="AR42" s="74">
        <v>0</v>
      </c>
      <c r="AS42" s="74">
        <f t="shared" si="8"/>
        <v>0</v>
      </c>
      <c r="AT42" s="74">
        <f t="shared" si="9"/>
        <v>12463</v>
      </c>
      <c r="AU42" s="74">
        <v>0</v>
      </c>
    </row>
    <row r="43" spans="1:47" s="77" customFormat="1" ht="58.7" customHeight="1">
      <c r="A43" s="76" t="s">
        <v>253</v>
      </c>
      <c r="B43" s="78" t="s">
        <v>254</v>
      </c>
      <c r="C43" s="76" t="s">
        <v>255</v>
      </c>
      <c r="D43" s="76" t="s">
        <v>40</v>
      </c>
      <c r="E43" s="76"/>
      <c r="F43" s="76"/>
      <c r="G43" s="76"/>
      <c r="H43" s="76"/>
      <c r="I43" s="79" t="s">
        <v>53</v>
      </c>
      <c r="J43" s="79" t="s">
        <v>53</v>
      </c>
      <c r="K43" s="74">
        <f>AB43+AE43+AH43+AK43+AN43+AQ43</f>
        <v>0</v>
      </c>
      <c r="L43" s="74">
        <f t="shared" si="6"/>
        <v>0</v>
      </c>
      <c r="M43" s="74">
        <f t="shared" si="6"/>
        <v>0</v>
      </c>
      <c r="N43" s="74">
        <f t="shared" si="10"/>
        <v>0</v>
      </c>
      <c r="O43" s="74">
        <v>0</v>
      </c>
      <c r="P43" s="74">
        <v>0</v>
      </c>
      <c r="Q43" s="74"/>
      <c r="R43" s="74">
        <f t="shared" si="11"/>
        <v>0</v>
      </c>
      <c r="S43" s="74">
        <v>0</v>
      </c>
      <c r="T43" s="74"/>
      <c r="U43" s="74">
        <f t="shared" si="12"/>
        <v>0</v>
      </c>
      <c r="V43" s="74">
        <v>2000</v>
      </c>
      <c r="W43" s="74">
        <v>0</v>
      </c>
      <c r="X43" s="74">
        <f t="shared" si="18"/>
        <v>2000</v>
      </c>
      <c r="Y43" s="74">
        <f t="shared" si="13"/>
        <v>2000</v>
      </c>
      <c r="Z43" s="74">
        <f t="shared" si="13"/>
        <v>0</v>
      </c>
      <c r="AA43" s="74">
        <f t="shared" si="13"/>
        <v>2000</v>
      </c>
      <c r="AB43" s="74">
        <v>0</v>
      </c>
      <c r="AC43" s="74">
        <v>0</v>
      </c>
      <c r="AD43" s="74">
        <f t="shared" si="14"/>
        <v>0</v>
      </c>
      <c r="AE43" s="74">
        <v>0</v>
      </c>
      <c r="AF43" s="74"/>
      <c r="AG43" s="74">
        <f t="shared" si="15"/>
        <v>0</v>
      </c>
      <c r="AH43" s="74">
        <v>0</v>
      </c>
      <c r="AI43" s="74"/>
      <c r="AJ43" s="74">
        <f t="shared" si="16"/>
        <v>0</v>
      </c>
      <c r="AK43" s="74">
        <v>0</v>
      </c>
      <c r="AL43" s="74"/>
      <c r="AM43" s="74">
        <f t="shared" si="17"/>
        <v>0</v>
      </c>
      <c r="AN43" s="74">
        <v>0</v>
      </c>
      <c r="AO43" s="74"/>
      <c r="AP43" s="74">
        <f t="shared" si="7"/>
        <v>0</v>
      </c>
      <c r="AQ43" s="74">
        <v>0</v>
      </c>
      <c r="AR43" s="74"/>
      <c r="AS43" s="74">
        <f t="shared" si="8"/>
        <v>0</v>
      </c>
      <c r="AT43" s="74">
        <f t="shared" si="9"/>
        <v>0</v>
      </c>
      <c r="AU43" s="74">
        <v>0</v>
      </c>
    </row>
    <row r="44" spans="1:47" s="77" customFormat="1" ht="56.25" customHeight="1">
      <c r="A44" s="76" t="s">
        <v>256</v>
      </c>
      <c r="B44" s="78" t="s">
        <v>144</v>
      </c>
      <c r="C44" s="76" t="s">
        <v>255</v>
      </c>
      <c r="D44" s="76" t="s">
        <v>40</v>
      </c>
      <c r="E44" s="76"/>
      <c r="F44" s="76"/>
      <c r="G44" s="76"/>
      <c r="H44" s="76"/>
      <c r="I44" s="79" t="s">
        <v>53</v>
      </c>
      <c r="J44" s="79" t="s">
        <v>53</v>
      </c>
      <c r="K44" s="74">
        <f>AB44+AE44+AH44+AK44+AN44+AQ44</f>
        <v>0</v>
      </c>
      <c r="L44" s="74">
        <f t="shared" si="6"/>
        <v>0</v>
      </c>
      <c r="M44" s="74">
        <f t="shared" si="6"/>
        <v>0</v>
      </c>
      <c r="N44" s="74">
        <f t="shared" si="10"/>
        <v>0</v>
      </c>
      <c r="O44" s="74">
        <v>0</v>
      </c>
      <c r="P44" s="74">
        <v>0</v>
      </c>
      <c r="Q44" s="74"/>
      <c r="R44" s="74">
        <f t="shared" si="11"/>
        <v>0</v>
      </c>
      <c r="S44" s="74">
        <v>0</v>
      </c>
      <c r="T44" s="74"/>
      <c r="U44" s="74"/>
      <c r="V44" s="74">
        <v>500</v>
      </c>
      <c r="W44" s="74">
        <v>0</v>
      </c>
      <c r="X44" s="74">
        <f t="shared" si="18"/>
        <v>500</v>
      </c>
      <c r="Y44" s="74">
        <f t="shared" si="13"/>
        <v>500</v>
      </c>
      <c r="Z44" s="74">
        <f t="shared" si="13"/>
        <v>0</v>
      </c>
      <c r="AA44" s="74">
        <f t="shared" si="13"/>
        <v>500</v>
      </c>
      <c r="AB44" s="74">
        <v>0</v>
      </c>
      <c r="AC44" s="74">
        <v>0</v>
      </c>
      <c r="AD44" s="74">
        <f t="shared" si="14"/>
        <v>0</v>
      </c>
      <c r="AE44" s="74">
        <v>0</v>
      </c>
      <c r="AF44" s="74"/>
      <c r="AG44" s="74">
        <f t="shared" si="15"/>
        <v>0</v>
      </c>
      <c r="AH44" s="74">
        <v>0</v>
      </c>
      <c r="AI44" s="74"/>
      <c r="AJ44" s="74">
        <f t="shared" si="16"/>
        <v>0</v>
      </c>
      <c r="AK44" s="74">
        <v>0</v>
      </c>
      <c r="AL44" s="74"/>
      <c r="AM44" s="74">
        <f t="shared" si="17"/>
        <v>0</v>
      </c>
      <c r="AN44" s="74">
        <v>0</v>
      </c>
      <c r="AO44" s="74"/>
      <c r="AP44" s="74">
        <f t="shared" si="7"/>
        <v>0</v>
      </c>
      <c r="AQ44" s="74">
        <v>0</v>
      </c>
      <c r="AR44" s="74"/>
      <c r="AS44" s="74">
        <f t="shared" si="8"/>
        <v>0</v>
      </c>
      <c r="AT44" s="74">
        <f t="shared" si="9"/>
        <v>0</v>
      </c>
      <c r="AU44" s="74">
        <v>0</v>
      </c>
    </row>
    <row r="45" spans="1:47" s="77" customFormat="1" ht="39.75" customHeight="1">
      <c r="A45" s="76" t="s">
        <v>257</v>
      </c>
      <c r="B45" s="75" t="s">
        <v>143</v>
      </c>
      <c r="C45" s="76" t="s">
        <v>255</v>
      </c>
      <c r="D45" s="76" t="s">
        <v>40</v>
      </c>
      <c r="E45" s="76" t="s">
        <v>220</v>
      </c>
      <c r="F45" s="76" t="s">
        <v>221</v>
      </c>
      <c r="G45" s="76" t="s">
        <v>258</v>
      </c>
      <c r="H45" s="76" t="s">
        <v>258</v>
      </c>
      <c r="I45" s="76" t="s">
        <v>120</v>
      </c>
      <c r="J45" s="76" t="s">
        <v>120</v>
      </c>
      <c r="K45" s="74">
        <f>AB45+AE45+AH45+AK45+AN45+AQ45</f>
        <v>2500</v>
      </c>
      <c r="L45" s="74">
        <f t="shared" si="6"/>
        <v>0</v>
      </c>
      <c r="M45" s="74">
        <f t="shared" si="6"/>
        <v>2500</v>
      </c>
      <c r="N45" s="74">
        <f t="shared" si="10"/>
        <v>0</v>
      </c>
      <c r="O45" s="74">
        <v>0</v>
      </c>
      <c r="P45" s="74">
        <v>0</v>
      </c>
      <c r="Q45" s="74">
        <v>0</v>
      </c>
      <c r="R45" s="74">
        <f t="shared" si="11"/>
        <v>0</v>
      </c>
      <c r="S45" s="74">
        <v>0</v>
      </c>
      <c r="T45" s="74">
        <v>0</v>
      </c>
      <c r="U45" s="74">
        <f t="shared" si="12"/>
        <v>0</v>
      </c>
      <c r="V45" s="74">
        <v>0</v>
      </c>
      <c r="W45" s="74">
        <v>0</v>
      </c>
      <c r="X45" s="74">
        <f t="shared" si="18"/>
        <v>0</v>
      </c>
      <c r="Y45" s="74">
        <f>P45+S45+V45</f>
        <v>0</v>
      </c>
      <c r="Z45" s="74">
        <f t="shared" si="13"/>
        <v>0</v>
      </c>
      <c r="AA45" s="74">
        <f t="shared" si="13"/>
        <v>0</v>
      </c>
      <c r="AB45" s="74">
        <v>0</v>
      </c>
      <c r="AC45" s="74">
        <v>0</v>
      </c>
      <c r="AD45" s="74">
        <f t="shared" si="14"/>
        <v>0</v>
      </c>
      <c r="AE45" s="74">
        <v>2500</v>
      </c>
      <c r="AF45" s="74">
        <v>0</v>
      </c>
      <c r="AG45" s="74">
        <f t="shared" si="15"/>
        <v>2500</v>
      </c>
      <c r="AH45" s="74">
        <v>0</v>
      </c>
      <c r="AI45" s="74">
        <v>0</v>
      </c>
      <c r="AJ45" s="74">
        <f t="shared" si="16"/>
        <v>0</v>
      </c>
      <c r="AK45" s="74">
        <v>0</v>
      </c>
      <c r="AL45" s="74">
        <v>0</v>
      </c>
      <c r="AM45" s="74">
        <f t="shared" si="17"/>
        <v>0</v>
      </c>
      <c r="AN45" s="74">
        <v>0</v>
      </c>
      <c r="AO45" s="74">
        <v>0</v>
      </c>
      <c r="AP45" s="74">
        <f t="shared" si="7"/>
        <v>0</v>
      </c>
      <c r="AQ45" s="74">
        <v>0</v>
      </c>
      <c r="AR45" s="74">
        <v>0</v>
      </c>
      <c r="AS45" s="74">
        <f t="shared" si="8"/>
        <v>0</v>
      </c>
      <c r="AT45" s="74">
        <f t="shared" si="9"/>
        <v>2500</v>
      </c>
      <c r="AU45" s="74">
        <v>0</v>
      </c>
    </row>
    <row r="46" spans="1:47" s="80" customFormat="1" ht="58.7" customHeight="1">
      <c r="A46" s="76" t="s">
        <v>259</v>
      </c>
      <c r="B46" s="75" t="s">
        <v>260</v>
      </c>
      <c r="C46" s="76" t="s">
        <v>261</v>
      </c>
      <c r="D46" s="76" t="s">
        <v>40</v>
      </c>
      <c r="E46" s="76"/>
      <c r="F46" s="76"/>
      <c r="G46" s="76"/>
      <c r="H46" s="76"/>
      <c r="I46" s="76" t="s">
        <v>120</v>
      </c>
      <c r="J46" s="76" t="s">
        <v>206</v>
      </c>
      <c r="K46" s="74">
        <f t="shared" ref="K46:M51" si="19">AB46+AE46+AH46+AK46+AN46+AQ46</f>
        <v>3930</v>
      </c>
      <c r="L46" s="74">
        <f t="shared" si="19"/>
        <v>0</v>
      </c>
      <c r="M46" s="74">
        <f t="shared" si="19"/>
        <v>3930</v>
      </c>
      <c r="N46" s="74">
        <f t="shared" si="10"/>
        <v>0</v>
      </c>
      <c r="O46" s="74">
        <v>0</v>
      </c>
      <c r="P46" s="74">
        <v>0</v>
      </c>
      <c r="Q46" s="74">
        <v>0</v>
      </c>
      <c r="R46" s="74">
        <f t="shared" si="11"/>
        <v>0</v>
      </c>
      <c r="S46" s="74">
        <v>0</v>
      </c>
      <c r="T46" s="74">
        <v>0</v>
      </c>
      <c r="U46" s="74">
        <f t="shared" si="12"/>
        <v>0</v>
      </c>
      <c r="V46" s="74">
        <v>0</v>
      </c>
      <c r="W46" s="74">
        <v>0</v>
      </c>
      <c r="X46" s="74">
        <f t="shared" si="18"/>
        <v>0</v>
      </c>
      <c r="Y46" s="74">
        <f t="shared" si="13"/>
        <v>0</v>
      </c>
      <c r="Z46" s="74">
        <f t="shared" si="13"/>
        <v>0</v>
      </c>
      <c r="AA46" s="74">
        <f t="shared" si="13"/>
        <v>0</v>
      </c>
      <c r="AB46" s="74">
        <v>0</v>
      </c>
      <c r="AC46" s="74">
        <v>0</v>
      </c>
      <c r="AD46" s="74">
        <f t="shared" si="14"/>
        <v>0</v>
      </c>
      <c r="AE46" s="74">
        <f>1500+430+120+500</f>
        <v>2550</v>
      </c>
      <c r="AF46" s="74">
        <v>0</v>
      </c>
      <c r="AG46" s="74">
        <f t="shared" si="15"/>
        <v>2550</v>
      </c>
      <c r="AH46" s="74">
        <v>1380</v>
      </c>
      <c r="AI46" s="74">
        <v>0</v>
      </c>
      <c r="AJ46" s="74">
        <f t="shared" si="16"/>
        <v>1380</v>
      </c>
      <c r="AK46" s="74">
        <v>0</v>
      </c>
      <c r="AL46" s="74">
        <v>0</v>
      </c>
      <c r="AM46" s="74">
        <f t="shared" si="17"/>
        <v>0</v>
      </c>
      <c r="AN46" s="74">
        <v>0</v>
      </c>
      <c r="AO46" s="74">
        <v>0</v>
      </c>
      <c r="AP46" s="74">
        <f t="shared" si="7"/>
        <v>0</v>
      </c>
      <c r="AQ46" s="74">
        <v>0</v>
      </c>
      <c r="AR46" s="74">
        <v>0</v>
      </c>
      <c r="AS46" s="74">
        <f t="shared" si="8"/>
        <v>0</v>
      </c>
      <c r="AT46" s="74">
        <f t="shared" si="9"/>
        <v>3930</v>
      </c>
      <c r="AU46" s="74">
        <v>0</v>
      </c>
    </row>
    <row r="47" spans="1:47" s="80" customFormat="1" ht="58.7" customHeight="1">
      <c r="A47" s="76" t="s">
        <v>262</v>
      </c>
      <c r="B47" s="75" t="s">
        <v>263</v>
      </c>
      <c r="C47" s="76" t="s">
        <v>264</v>
      </c>
      <c r="D47" s="76" t="s">
        <v>40</v>
      </c>
      <c r="E47" s="76" t="s">
        <v>187</v>
      </c>
      <c r="F47" s="76" t="s">
        <v>199</v>
      </c>
      <c r="G47" s="76" t="s">
        <v>265</v>
      </c>
      <c r="H47" s="76" t="s">
        <v>266</v>
      </c>
      <c r="I47" s="76" t="s">
        <v>120</v>
      </c>
      <c r="J47" s="76" t="s">
        <v>206</v>
      </c>
      <c r="K47" s="74">
        <f t="shared" si="19"/>
        <v>34209</v>
      </c>
      <c r="L47" s="74">
        <f t="shared" si="19"/>
        <v>0</v>
      </c>
      <c r="M47" s="74">
        <f t="shared" si="19"/>
        <v>34209</v>
      </c>
      <c r="N47" s="74">
        <f t="shared" si="10"/>
        <v>0</v>
      </c>
      <c r="O47" s="74">
        <v>0</v>
      </c>
      <c r="P47" s="74">
        <v>0</v>
      </c>
      <c r="Q47" s="74"/>
      <c r="R47" s="74">
        <f t="shared" si="11"/>
        <v>0</v>
      </c>
      <c r="S47" s="74">
        <v>0</v>
      </c>
      <c r="T47" s="74"/>
      <c r="U47" s="74">
        <f t="shared" si="12"/>
        <v>0</v>
      </c>
      <c r="V47" s="74">
        <v>0</v>
      </c>
      <c r="W47" s="74">
        <v>0</v>
      </c>
      <c r="X47" s="74">
        <f t="shared" si="18"/>
        <v>0</v>
      </c>
      <c r="Y47" s="74">
        <f t="shared" si="13"/>
        <v>0</v>
      </c>
      <c r="Z47" s="74">
        <f t="shared" si="13"/>
        <v>0</v>
      </c>
      <c r="AA47" s="74">
        <f t="shared" si="13"/>
        <v>0</v>
      </c>
      <c r="AB47" s="74">
        <v>0</v>
      </c>
      <c r="AC47" s="74">
        <v>0</v>
      </c>
      <c r="AD47" s="74">
        <f t="shared" si="14"/>
        <v>0</v>
      </c>
      <c r="AE47" s="74">
        <v>33409</v>
      </c>
      <c r="AF47" s="74">
        <v>0</v>
      </c>
      <c r="AG47" s="74">
        <f t="shared" si="15"/>
        <v>33409</v>
      </c>
      <c r="AH47" s="74">
        <v>800</v>
      </c>
      <c r="AI47" s="74">
        <v>0</v>
      </c>
      <c r="AJ47" s="74">
        <f t="shared" si="16"/>
        <v>800</v>
      </c>
      <c r="AK47" s="74">
        <v>0</v>
      </c>
      <c r="AL47" s="74"/>
      <c r="AM47" s="74">
        <f t="shared" si="17"/>
        <v>0</v>
      </c>
      <c r="AN47" s="74">
        <v>0</v>
      </c>
      <c r="AO47" s="74"/>
      <c r="AP47" s="74">
        <f t="shared" si="7"/>
        <v>0</v>
      </c>
      <c r="AQ47" s="74">
        <v>0</v>
      </c>
      <c r="AR47" s="74"/>
      <c r="AS47" s="74">
        <f t="shared" si="8"/>
        <v>0</v>
      </c>
      <c r="AT47" s="74">
        <f t="shared" si="9"/>
        <v>34209</v>
      </c>
      <c r="AU47" s="74">
        <v>0</v>
      </c>
    </row>
    <row r="48" spans="1:47" s="80" customFormat="1" ht="58.7" customHeight="1">
      <c r="A48" s="76" t="s">
        <v>267</v>
      </c>
      <c r="B48" s="75" t="s">
        <v>268</v>
      </c>
      <c r="C48" s="76" t="s">
        <v>264</v>
      </c>
      <c r="D48" s="76" t="s">
        <v>40</v>
      </c>
      <c r="E48" s="76" t="s">
        <v>187</v>
      </c>
      <c r="F48" s="76" t="s">
        <v>199</v>
      </c>
      <c r="G48" s="76" t="s">
        <v>269</v>
      </c>
      <c r="H48" s="76" t="s">
        <v>270</v>
      </c>
      <c r="I48" s="76" t="s">
        <v>120</v>
      </c>
      <c r="J48" s="76" t="s">
        <v>120</v>
      </c>
      <c r="K48" s="74">
        <f t="shared" si="19"/>
        <v>24800</v>
      </c>
      <c r="L48" s="74">
        <f t="shared" si="19"/>
        <v>0</v>
      </c>
      <c r="M48" s="74">
        <f t="shared" si="19"/>
        <v>24800</v>
      </c>
      <c r="N48" s="74">
        <f t="shared" si="10"/>
        <v>0</v>
      </c>
      <c r="O48" s="74">
        <v>0</v>
      </c>
      <c r="P48" s="74">
        <v>0</v>
      </c>
      <c r="Q48" s="74"/>
      <c r="R48" s="74">
        <f t="shared" si="11"/>
        <v>0</v>
      </c>
      <c r="S48" s="74">
        <v>0</v>
      </c>
      <c r="T48" s="74"/>
      <c r="U48" s="74">
        <f t="shared" si="12"/>
        <v>0</v>
      </c>
      <c r="V48" s="74">
        <v>0</v>
      </c>
      <c r="W48" s="74">
        <v>0</v>
      </c>
      <c r="X48" s="74">
        <f t="shared" si="18"/>
        <v>0</v>
      </c>
      <c r="Y48" s="74">
        <f t="shared" si="13"/>
        <v>0</v>
      </c>
      <c r="Z48" s="74">
        <f t="shared" si="13"/>
        <v>0</v>
      </c>
      <c r="AA48" s="74">
        <f t="shared" si="13"/>
        <v>0</v>
      </c>
      <c r="AB48" s="74">
        <v>0</v>
      </c>
      <c r="AC48" s="74">
        <v>0</v>
      </c>
      <c r="AD48" s="74">
        <f t="shared" si="14"/>
        <v>0</v>
      </c>
      <c r="AE48" s="74">
        <v>24800</v>
      </c>
      <c r="AF48" s="74">
        <v>0</v>
      </c>
      <c r="AG48" s="74">
        <f t="shared" si="15"/>
        <v>24800</v>
      </c>
      <c r="AH48" s="74">
        <v>0</v>
      </c>
      <c r="AI48" s="74">
        <v>0</v>
      </c>
      <c r="AJ48" s="74">
        <f t="shared" si="16"/>
        <v>0</v>
      </c>
      <c r="AK48" s="74">
        <v>0</v>
      </c>
      <c r="AL48" s="74"/>
      <c r="AM48" s="74">
        <f t="shared" si="17"/>
        <v>0</v>
      </c>
      <c r="AN48" s="74">
        <v>0</v>
      </c>
      <c r="AO48" s="74"/>
      <c r="AP48" s="74">
        <f t="shared" si="7"/>
        <v>0</v>
      </c>
      <c r="AQ48" s="74">
        <v>0</v>
      </c>
      <c r="AR48" s="74"/>
      <c r="AS48" s="74">
        <f t="shared" si="8"/>
        <v>0</v>
      </c>
      <c r="AT48" s="74">
        <f t="shared" si="9"/>
        <v>24800</v>
      </c>
      <c r="AU48" s="74">
        <v>0</v>
      </c>
    </row>
    <row r="49" spans="1:47" s="80" customFormat="1" ht="58.7" customHeight="1">
      <c r="A49" s="76" t="s">
        <v>271</v>
      </c>
      <c r="B49" s="75" t="s">
        <v>272</v>
      </c>
      <c r="C49" s="76" t="s">
        <v>193</v>
      </c>
      <c r="D49" s="76" t="s">
        <v>40</v>
      </c>
      <c r="E49" s="76" t="s">
        <v>187</v>
      </c>
      <c r="F49" s="76" t="s">
        <v>199</v>
      </c>
      <c r="G49" s="76"/>
      <c r="H49" s="76"/>
      <c r="I49" s="76" t="s">
        <v>206</v>
      </c>
      <c r="J49" s="76" t="s">
        <v>142</v>
      </c>
      <c r="K49" s="74">
        <f t="shared" si="19"/>
        <v>12011</v>
      </c>
      <c r="L49" s="74">
        <f t="shared" si="19"/>
        <v>0</v>
      </c>
      <c r="M49" s="74">
        <f t="shared" si="19"/>
        <v>12011</v>
      </c>
      <c r="N49" s="74">
        <f t="shared" si="10"/>
        <v>0</v>
      </c>
      <c r="O49" s="74">
        <v>0</v>
      </c>
      <c r="P49" s="74">
        <v>0</v>
      </c>
      <c r="Q49" s="74"/>
      <c r="R49" s="74">
        <f t="shared" si="11"/>
        <v>0</v>
      </c>
      <c r="S49" s="74">
        <v>0</v>
      </c>
      <c r="T49" s="74"/>
      <c r="U49" s="74">
        <f t="shared" si="12"/>
        <v>0</v>
      </c>
      <c r="V49" s="74">
        <v>0</v>
      </c>
      <c r="W49" s="74">
        <v>0</v>
      </c>
      <c r="X49" s="74">
        <f t="shared" si="18"/>
        <v>0</v>
      </c>
      <c r="Y49" s="74">
        <f>P49+S49+V49</f>
        <v>0</v>
      </c>
      <c r="Z49" s="74">
        <f t="shared" si="13"/>
        <v>0</v>
      </c>
      <c r="AA49" s="74">
        <f t="shared" si="13"/>
        <v>0</v>
      </c>
      <c r="AB49" s="74">
        <v>0</v>
      </c>
      <c r="AC49" s="74">
        <v>0</v>
      </c>
      <c r="AD49" s="74">
        <f t="shared" si="14"/>
        <v>0</v>
      </c>
      <c r="AE49" s="74">
        <v>0</v>
      </c>
      <c r="AF49" s="74"/>
      <c r="AG49" s="74">
        <f t="shared" si="15"/>
        <v>0</v>
      </c>
      <c r="AH49" s="74">
        <v>664</v>
      </c>
      <c r="AI49" s="74">
        <v>0</v>
      </c>
      <c r="AJ49" s="74">
        <f t="shared" si="16"/>
        <v>664</v>
      </c>
      <c r="AK49" s="74">
        <v>11347</v>
      </c>
      <c r="AL49" s="74">
        <v>0</v>
      </c>
      <c r="AM49" s="74">
        <f t="shared" si="17"/>
        <v>11347</v>
      </c>
      <c r="AN49" s="74">
        <v>0</v>
      </c>
      <c r="AO49" s="74"/>
      <c r="AP49" s="74">
        <f t="shared" si="7"/>
        <v>0</v>
      </c>
      <c r="AQ49" s="74">
        <v>0</v>
      </c>
      <c r="AR49" s="74"/>
      <c r="AS49" s="74">
        <f t="shared" si="8"/>
        <v>0</v>
      </c>
      <c r="AT49" s="74">
        <f t="shared" si="9"/>
        <v>12011</v>
      </c>
      <c r="AU49" s="74"/>
    </row>
    <row r="50" spans="1:47" s="80" customFormat="1" ht="34.5" customHeight="1">
      <c r="A50" s="76" t="s">
        <v>273</v>
      </c>
      <c r="B50" s="75" t="s">
        <v>274</v>
      </c>
      <c r="C50" s="76" t="s">
        <v>275</v>
      </c>
      <c r="D50" s="76" t="s">
        <v>40</v>
      </c>
      <c r="E50" s="76"/>
      <c r="F50" s="76"/>
      <c r="G50" s="76"/>
      <c r="H50" s="76"/>
      <c r="I50" s="76" t="s">
        <v>206</v>
      </c>
      <c r="J50" s="76" t="s">
        <v>97</v>
      </c>
      <c r="K50" s="74">
        <f t="shared" si="19"/>
        <v>250</v>
      </c>
      <c r="L50" s="74">
        <f t="shared" si="19"/>
        <v>0</v>
      </c>
      <c r="M50" s="74">
        <f t="shared" si="19"/>
        <v>250</v>
      </c>
      <c r="N50" s="74">
        <f t="shared" si="10"/>
        <v>0</v>
      </c>
      <c r="O50" s="74">
        <v>0</v>
      </c>
      <c r="P50" s="74">
        <v>0</v>
      </c>
      <c r="Q50" s="74"/>
      <c r="R50" s="74">
        <f t="shared" si="11"/>
        <v>0</v>
      </c>
      <c r="S50" s="74">
        <v>0</v>
      </c>
      <c r="T50" s="74"/>
      <c r="U50" s="74">
        <f t="shared" si="12"/>
        <v>0</v>
      </c>
      <c r="V50" s="74">
        <v>0</v>
      </c>
      <c r="W50" s="74">
        <v>0</v>
      </c>
      <c r="X50" s="74">
        <f t="shared" si="18"/>
        <v>0</v>
      </c>
      <c r="Y50" s="74">
        <v>0</v>
      </c>
      <c r="Z50" s="74">
        <f t="shared" si="13"/>
        <v>0</v>
      </c>
      <c r="AA50" s="74">
        <f t="shared" si="13"/>
        <v>0</v>
      </c>
      <c r="AB50" s="74">
        <v>0</v>
      </c>
      <c r="AC50" s="74">
        <v>0</v>
      </c>
      <c r="AD50" s="74">
        <f t="shared" si="14"/>
        <v>0</v>
      </c>
      <c r="AE50" s="74">
        <v>0</v>
      </c>
      <c r="AF50" s="74"/>
      <c r="AG50" s="74">
        <f t="shared" si="15"/>
        <v>0</v>
      </c>
      <c r="AH50" s="74">
        <v>250</v>
      </c>
      <c r="AI50" s="74"/>
      <c r="AJ50" s="74">
        <f t="shared" si="16"/>
        <v>250</v>
      </c>
      <c r="AK50" s="74">
        <v>0</v>
      </c>
      <c r="AL50" s="74"/>
      <c r="AM50" s="74">
        <f t="shared" si="17"/>
        <v>0</v>
      </c>
      <c r="AN50" s="74">
        <v>0</v>
      </c>
      <c r="AO50" s="74"/>
      <c r="AP50" s="74">
        <f t="shared" si="7"/>
        <v>0</v>
      </c>
      <c r="AQ50" s="74">
        <v>0</v>
      </c>
      <c r="AR50" s="74"/>
      <c r="AS50" s="74">
        <f t="shared" si="8"/>
        <v>0</v>
      </c>
      <c r="AT50" s="74">
        <f t="shared" si="9"/>
        <v>250</v>
      </c>
      <c r="AU50" s="74"/>
    </row>
    <row r="51" spans="1:47" s="80" customFormat="1" ht="30.75" customHeight="1">
      <c r="A51" s="76" t="s">
        <v>276</v>
      </c>
      <c r="B51" s="75" t="s">
        <v>277</v>
      </c>
      <c r="C51" s="76" t="s">
        <v>275</v>
      </c>
      <c r="D51" s="76" t="s">
        <v>40</v>
      </c>
      <c r="E51" s="76"/>
      <c r="F51" s="76"/>
      <c r="G51" s="76"/>
      <c r="H51" s="76"/>
      <c r="I51" s="76" t="s">
        <v>206</v>
      </c>
      <c r="J51" s="76" t="s">
        <v>97</v>
      </c>
      <c r="K51" s="74">
        <f t="shared" si="19"/>
        <v>800</v>
      </c>
      <c r="L51" s="74">
        <f t="shared" si="19"/>
        <v>0</v>
      </c>
      <c r="M51" s="74">
        <f t="shared" si="19"/>
        <v>800</v>
      </c>
      <c r="N51" s="74">
        <f t="shared" si="10"/>
        <v>0</v>
      </c>
      <c r="O51" s="74">
        <v>0</v>
      </c>
      <c r="P51" s="74">
        <v>0</v>
      </c>
      <c r="Q51" s="74"/>
      <c r="R51" s="74">
        <f t="shared" si="11"/>
        <v>0</v>
      </c>
      <c r="S51" s="74">
        <v>0</v>
      </c>
      <c r="T51" s="74"/>
      <c r="U51" s="74">
        <f t="shared" si="12"/>
        <v>0</v>
      </c>
      <c r="V51" s="74">
        <v>0</v>
      </c>
      <c r="W51" s="74">
        <v>0</v>
      </c>
      <c r="X51" s="74">
        <f t="shared" si="18"/>
        <v>0</v>
      </c>
      <c r="Y51" s="74">
        <v>0</v>
      </c>
      <c r="Z51" s="74">
        <f t="shared" si="13"/>
        <v>0</v>
      </c>
      <c r="AA51" s="74">
        <f t="shared" si="13"/>
        <v>0</v>
      </c>
      <c r="AB51" s="74">
        <v>0</v>
      </c>
      <c r="AC51" s="74">
        <v>0</v>
      </c>
      <c r="AD51" s="74">
        <f t="shared" si="14"/>
        <v>0</v>
      </c>
      <c r="AE51" s="74">
        <v>0</v>
      </c>
      <c r="AF51" s="74"/>
      <c r="AG51" s="74">
        <f t="shared" si="15"/>
        <v>0</v>
      </c>
      <c r="AH51" s="74">
        <v>800</v>
      </c>
      <c r="AI51" s="74"/>
      <c r="AJ51" s="74">
        <f>AH51</f>
        <v>800</v>
      </c>
      <c r="AK51" s="74">
        <v>0</v>
      </c>
      <c r="AL51" s="74"/>
      <c r="AM51" s="74"/>
      <c r="AN51" s="74">
        <v>0</v>
      </c>
      <c r="AO51" s="74"/>
      <c r="AP51" s="74">
        <f t="shared" si="7"/>
        <v>0</v>
      </c>
      <c r="AQ51" s="74">
        <v>0</v>
      </c>
      <c r="AR51" s="74"/>
      <c r="AS51" s="74">
        <f t="shared" si="8"/>
        <v>0</v>
      </c>
      <c r="AT51" s="74">
        <f t="shared" si="9"/>
        <v>800</v>
      </c>
      <c r="AU51" s="74"/>
    </row>
    <row r="52" spans="1:47" s="94" customFormat="1" ht="31.7" customHeight="1">
      <c r="A52" s="91" t="s">
        <v>279</v>
      </c>
      <c r="B52" s="92" t="s">
        <v>280</v>
      </c>
      <c r="C52" s="91" t="s">
        <v>264</v>
      </c>
      <c r="D52" s="91" t="s">
        <v>40</v>
      </c>
      <c r="E52" s="91"/>
      <c r="F52" s="91"/>
      <c r="G52" s="91"/>
      <c r="H52" s="91"/>
      <c r="I52" s="91" t="s">
        <v>97</v>
      </c>
      <c r="J52" s="91" t="s">
        <v>142</v>
      </c>
      <c r="K52" s="93">
        <f>AB52+AE52+AH52+AK52+AN52+AQ52</f>
        <v>7502</v>
      </c>
      <c r="L52" s="93">
        <f>AC52+AF52+AI52+AL52+AO52+AR52</f>
        <v>0</v>
      </c>
      <c r="M52" s="93">
        <f>AD52+AG52+AJ52+AM52+AP52+AS52</f>
        <v>7502</v>
      </c>
      <c r="N52" s="93">
        <f>O52+AB52</f>
        <v>0</v>
      </c>
      <c r="O52" s="93">
        <v>0</v>
      </c>
      <c r="P52" s="93">
        <v>0</v>
      </c>
      <c r="Q52" s="93">
        <v>0</v>
      </c>
      <c r="R52" s="93">
        <f>P52</f>
        <v>0</v>
      </c>
      <c r="S52" s="93">
        <v>0</v>
      </c>
      <c r="T52" s="93">
        <v>0</v>
      </c>
      <c r="U52" s="93">
        <f>S52</f>
        <v>0</v>
      </c>
      <c r="V52" s="93">
        <v>0</v>
      </c>
      <c r="W52" s="93">
        <v>0</v>
      </c>
      <c r="X52" s="93">
        <f>V52</f>
        <v>0</v>
      </c>
      <c r="Y52" s="93">
        <f>P52+S52+V52</f>
        <v>0</v>
      </c>
      <c r="Z52" s="93">
        <f>Q52+T52+W52</f>
        <v>0</v>
      </c>
      <c r="AA52" s="93">
        <f>R52+U52+X52</f>
        <v>0</v>
      </c>
      <c r="AB52" s="93">
        <v>0</v>
      </c>
      <c r="AC52" s="93"/>
      <c r="AD52" s="93"/>
      <c r="AE52" s="93">
        <v>0</v>
      </c>
      <c r="AF52" s="93">
        <v>0</v>
      </c>
      <c r="AG52" s="93">
        <f>AE52</f>
        <v>0</v>
      </c>
      <c r="AH52" s="93">
        <v>0</v>
      </c>
      <c r="AI52" s="93">
        <v>0</v>
      </c>
      <c r="AJ52" s="93">
        <f>AH52</f>
        <v>0</v>
      </c>
      <c r="AK52" s="93">
        <v>500</v>
      </c>
      <c r="AL52" s="93">
        <v>0</v>
      </c>
      <c r="AM52" s="93">
        <f>AK52</f>
        <v>500</v>
      </c>
      <c r="AN52" s="93">
        <v>7002</v>
      </c>
      <c r="AO52" s="93">
        <v>0</v>
      </c>
      <c r="AP52" s="93">
        <f>AN52</f>
        <v>7002</v>
      </c>
      <c r="AQ52" s="93">
        <v>0</v>
      </c>
      <c r="AR52" s="93">
        <v>0</v>
      </c>
      <c r="AS52" s="93">
        <f>AQ52</f>
        <v>0</v>
      </c>
      <c r="AT52" s="93">
        <f>AE52+AH52+AK52+AN52+AQ52</f>
        <v>7502</v>
      </c>
      <c r="AU52" s="93">
        <v>0</v>
      </c>
    </row>
    <row r="53" spans="1:47" s="94" customFormat="1" ht="30.2" customHeight="1">
      <c r="A53" s="191" t="s">
        <v>281</v>
      </c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191"/>
      <c r="N53" s="191"/>
      <c r="O53" s="191"/>
      <c r="P53" s="191"/>
      <c r="Q53" s="191"/>
      <c r="R53" s="191"/>
      <c r="S53" s="191"/>
      <c r="T53" s="191"/>
      <c r="U53" s="191"/>
      <c r="V53" s="191"/>
      <c r="W53" s="191"/>
      <c r="X53" s="191"/>
      <c r="Y53" s="191"/>
      <c r="Z53" s="191"/>
      <c r="AA53" s="191"/>
      <c r="AB53" s="191"/>
      <c r="AC53" s="191"/>
      <c r="AD53" s="191"/>
      <c r="AE53" s="191"/>
      <c r="AF53" s="191"/>
      <c r="AG53" s="191"/>
      <c r="AH53" s="191"/>
      <c r="AI53" s="191"/>
      <c r="AJ53" s="191"/>
      <c r="AK53" s="191"/>
      <c r="AL53" s="191"/>
      <c r="AM53" s="191"/>
      <c r="AN53" s="191"/>
      <c r="AO53" s="191"/>
      <c r="AP53" s="191"/>
      <c r="AQ53" s="191"/>
      <c r="AR53" s="191"/>
      <c r="AS53" s="191"/>
      <c r="AT53" s="191"/>
      <c r="AU53" s="191"/>
    </row>
    <row r="54" spans="1:47" s="94" customFormat="1" ht="41.25" customHeight="1">
      <c r="A54" s="91" t="s">
        <v>282</v>
      </c>
      <c r="B54" s="92" t="s">
        <v>283</v>
      </c>
      <c r="C54" s="91" t="s">
        <v>284</v>
      </c>
      <c r="D54" s="91" t="s">
        <v>40</v>
      </c>
      <c r="E54" s="91" t="s">
        <v>187</v>
      </c>
      <c r="F54" s="91" t="s">
        <v>199</v>
      </c>
      <c r="G54" s="91" t="s">
        <v>285</v>
      </c>
      <c r="H54" s="91" t="s">
        <v>286</v>
      </c>
      <c r="I54" s="91" t="s">
        <v>206</v>
      </c>
      <c r="J54" s="91" t="s">
        <v>97</v>
      </c>
      <c r="K54" s="93">
        <f t="shared" ref="K54:M60" si="20">AB54+AE54+AH54+AK54+AN54+AQ54</f>
        <v>40372</v>
      </c>
      <c r="L54" s="93">
        <f t="shared" si="20"/>
        <v>0</v>
      </c>
      <c r="M54" s="93">
        <f t="shared" si="20"/>
        <v>40372</v>
      </c>
      <c r="N54" s="93">
        <f t="shared" ref="N54:N60" si="21">O54+AB54</f>
        <v>0</v>
      </c>
      <c r="O54" s="93">
        <v>0</v>
      </c>
      <c r="P54" s="93">
        <v>0</v>
      </c>
      <c r="Q54" s="93">
        <v>0</v>
      </c>
      <c r="R54" s="93">
        <f>P54</f>
        <v>0</v>
      </c>
      <c r="S54" s="93">
        <v>0</v>
      </c>
      <c r="T54" s="93">
        <v>0</v>
      </c>
      <c r="U54" s="93">
        <f>S54</f>
        <v>0</v>
      </c>
      <c r="V54" s="93">
        <v>0</v>
      </c>
      <c r="W54" s="93">
        <v>0</v>
      </c>
      <c r="X54" s="93">
        <f t="shared" ref="X54:X59" si="22">V54</f>
        <v>0</v>
      </c>
      <c r="Y54" s="93">
        <f>P54+S54+V54</f>
        <v>0</v>
      </c>
      <c r="Z54" s="93">
        <f>Q54+T54+W54</f>
        <v>0</v>
      </c>
      <c r="AA54" s="93">
        <f>R54+U54+X54</f>
        <v>0</v>
      </c>
      <c r="AB54" s="93">
        <v>0</v>
      </c>
      <c r="AC54" s="93"/>
      <c r="AD54" s="93"/>
      <c r="AE54" s="93">
        <v>0</v>
      </c>
      <c r="AF54" s="93">
        <v>0</v>
      </c>
      <c r="AG54" s="93">
        <f>AE54</f>
        <v>0</v>
      </c>
      <c r="AH54" s="93">
        <v>0</v>
      </c>
      <c r="AI54" s="93">
        <v>0</v>
      </c>
      <c r="AJ54" s="93">
        <f>AH54</f>
        <v>0</v>
      </c>
      <c r="AK54" s="93">
        <v>40372</v>
      </c>
      <c r="AL54" s="93">
        <v>0</v>
      </c>
      <c r="AM54" s="93">
        <f>AK54</f>
        <v>40372</v>
      </c>
      <c r="AN54" s="93">
        <v>0</v>
      </c>
      <c r="AO54" s="93">
        <v>0</v>
      </c>
      <c r="AP54" s="93">
        <f>AN54</f>
        <v>0</v>
      </c>
      <c r="AQ54" s="93">
        <v>0</v>
      </c>
      <c r="AR54" s="93">
        <v>0</v>
      </c>
      <c r="AS54" s="93">
        <f>AQ54</f>
        <v>0</v>
      </c>
      <c r="AT54" s="93">
        <f t="shared" ref="AT54:AT60" si="23">AE54+AH54+AK54+AN54+AQ54</f>
        <v>40372</v>
      </c>
      <c r="AU54" s="93">
        <v>0</v>
      </c>
    </row>
    <row r="55" spans="1:47" s="94" customFormat="1" ht="42.75" customHeight="1">
      <c r="A55" s="91" t="s">
        <v>287</v>
      </c>
      <c r="B55" s="92" t="s">
        <v>288</v>
      </c>
      <c r="C55" s="91" t="s">
        <v>284</v>
      </c>
      <c r="D55" s="91" t="s">
        <v>40</v>
      </c>
      <c r="E55" s="91" t="s">
        <v>187</v>
      </c>
      <c r="F55" s="91" t="s">
        <v>199</v>
      </c>
      <c r="G55" s="91" t="s">
        <v>289</v>
      </c>
      <c r="H55" s="91" t="s">
        <v>290</v>
      </c>
      <c r="I55" s="91" t="s">
        <v>53</v>
      </c>
      <c r="J55" s="91" t="s">
        <v>120</v>
      </c>
      <c r="K55" s="93">
        <f t="shared" si="20"/>
        <v>11371</v>
      </c>
      <c r="L55" s="93">
        <f t="shared" si="20"/>
        <v>0</v>
      </c>
      <c r="M55" s="93">
        <f t="shared" si="20"/>
        <v>11371</v>
      </c>
      <c r="N55" s="93">
        <f t="shared" si="21"/>
        <v>10371</v>
      </c>
      <c r="O55" s="93">
        <v>0</v>
      </c>
      <c r="P55" s="93">
        <v>0</v>
      </c>
      <c r="Q55" s="93">
        <v>0</v>
      </c>
      <c r="R55" s="93">
        <f t="shared" ref="R55:R60" si="24">P55</f>
        <v>0</v>
      </c>
      <c r="S55" s="93">
        <v>800</v>
      </c>
      <c r="T55" s="93">
        <v>0</v>
      </c>
      <c r="U55" s="93">
        <f t="shared" ref="U55:U60" si="25">S55</f>
        <v>800</v>
      </c>
      <c r="V55" s="93">
        <v>13364</v>
      </c>
      <c r="W55" s="93">
        <v>0</v>
      </c>
      <c r="X55" s="93">
        <f t="shared" si="22"/>
        <v>13364</v>
      </c>
      <c r="Y55" s="93">
        <f t="shared" ref="Y55:AA60" si="26">P55+S55+V55</f>
        <v>14164</v>
      </c>
      <c r="Z55" s="93">
        <f t="shared" si="26"/>
        <v>0</v>
      </c>
      <c r="AA55" s="93">
        <f t="shared" si="26"/>
        <v>14164</v>
      </c>
      <c r="AB55" s="93">
        <v>10371</v>
      </c>
      <c r="AC55" s="93">
        <v>0</v>
      </c>
      <c r="AD55" s="93">
        <f>AB55-AC55</f>
        <v>10371</v>
      </c>
      <c r="AE55" s="93">
        <v>1000</v>
      </c>
      <c r="AF55" s="93">
        <v>0</v>
      </c>
      <c r="AG55" s="93">
        <f t="shared" ref="AG55:AG60" si="27">AE55</f>
        <v>1000</v>
      </c>
      <c r="AH55" s="93">
        <v>0</v>
      </c>
      <c r="AI55" s="93">
        <v>0</v>
      </c>
      <c r="AJ55" s="93">
        <f t="shared" ref="AJ55:AJ60" si="28">AH55</f>
        <v>0</v>
      </c>
      <c r="AK55" s="93">
        <v>0</v>
      </c>
      <c r="AL55" s="93">
        <v>0</v>
      </c>
      <c r="AM55" s="93">
        <f t="shared" ref="AM55:AM60" si="29">AK55</f>
        <v>0</v>
      </c>
      <c r="AN55" s="93">
        <v>0</v>
      </c>
      <c r="AO55" s="93">
        <v>0</v>
      </c>
      <c r="AP55" s="93">
        <f t="shared" ref="AP55:AP60" si="30">AN55</f>
        <v>0</v>
      </c>
      <c r="AQ55" s="93">
        <v>0</v>
      </c>
      <c r="AR55" s="93">
        <v>0</v>
      </c>
      <c r="AS55" s="93">
        <f t="shared" ref="AS55:AS60" si="31">AQ55</f>
        <v>0</v>
      </c>
      <c r="AT55" s="93">
        <f t="shared" si="23"/>
        <v>1000</v>
      </c>
      <c r="AU55" s="93">
        <v>0</v>
      </c>
    </row>
    <row r="56" spans="1:47" s="94" customFormat="1" ht="44.45" customHeight="1">
      <c r="A56" s="91" t="s">
        <v>291</v>
      </c>
      <c r="B56" s="92" t="s">
        <v>292</v>
      </c>
      <c r="C56" s="91" t="s">
        <v>284</v>
      </c>
      <c r="D56" s="91" t="s">
        <v>40</v>
      </c>
      <c r="E56" s="91" t="s">
        <v>187</v>
      </c>
      <c r="F56" s="91" t="s">
        <v>199</v>
      </c>
      <c r="G56" s="91" t="s">
        <v>293</v>
      </c>
      <c r="H56" s="91" t="s">
        <v>294</v>
      </c>
      <c r="I56" s="91" t="s">
        <v>206</v>
      </c>
      <c r="J56" s="91" t="s">
        <v>142</v>
      </c>
      <c r="K56" s="93">
        <f t="shared" si="20"/>
        <v>44507</v>
      </c>
      <c r="L56" s="93">
        <f t="shared" si="20"/>
        <v>0</v>
      </c>
      <c r="M56" s="93">
        <f t="shared" si="20"/>
        <v>44507</v>
      </c>
      <c r="N56" s="93">
        <f t="shared" si="21"/>
        <v>0</v>
      </c>
      <c r="O56" s="93">
        <v>0</v>
      </c>
      <c r="P56" s="93">
        <v>0</v>
      </c>
      <c r="Q56" s="93">
        <v>0</v>
      </c>
      <c r="R56" s="93">
        <f t="shared" si="24"/>
        <v>0</v>
      </c>
      <c r="S56" s="93">
        <v>0</v>
      </c>
      <c r="T56" s="93">
        <v>0</v>
      </c>
      <c r="U56" s="93">
        <f t="shared" si="25"/>
        <v>0</v>
      </c>
      <c r="V56" s="93">
        <v>0</v>
      </c>
      <c r="W56" s="93">
        <v>0</v>
      </c>
      <c r="X56" s="93">
        <f t="shared" si="22"/>
        <v>0</v>
      </c>
      <c r="Y56" s="93">
        <f t="shared" si="26"/>
        <v>0</v>
      </c>
      <c r="Z56" s="93">
        <f t="shared" si="26"/>
        <v>0</v>
      </c>
      <c r="AA56" s="93">
        <f t="shared" si="26"/>
        <v>0</v>
      </c>
      <c r="AB56" s="93">
        <v>0</v>
      </c>
      <c r="AC56" s="93"/>
      <c r="AD56" s="93"/>
      <c r="AE56" s="93">
        <v>0</v>
      </c>
      <c r="AF56" s="93">
        <v>0</v>
      </c>
      <c r="AG56" s="93">
        <f t="shared" si="27"/>
        <v>0</v>
      </c>
      <c r="AH56" s="93">
        <v>18364</v>
      </c>
      <c r="AI56" s="93">
        <v>0</v>
      </c>
      <c r="AJ56" s="93">
        <f t="shared" si="28"/>
        <v>18364</v>
      </c>
      <c r="AK56" s="93">
        <v>26143</v>
      </c>
      <c r="AL56" s="93">
        <v>0</v>
      </c>
      <c r="AM56" s="93">
        <f t="shared" si="29"/>
        <v>26143</v>
      </c>
      <c r="AN56" s="93">
        <v>0</v>
      </c>
      <c r="AO56" s="93">
        <v>0</v>
      </c>
      <c r="AP56" s="93">
        <f t="shared" si="30"/>
        <v>0</v>
      </c>
      <c r="AQ56" s="93">
        <v>0</v>
      </c>
      <c r="AR56" s="93">
        <v>0</v>
      </c>
      <c r="AS56" s="93">
        <f t="shared" si="31"/>
        <v>0</v>
      </c>
      <c r="AT56" s="93">
        <f t="shared" si="23"/>
        <v>44507</v>
      </c>
      <c r="AU56" s="93">
        <v>0</v>
      </c>
    </row>
    <row r="57" spans="1:47" s="94" customFormat="1" ht="39.200000000000003" customHeight="1">
      <c r="A57" s="91" t="s">
        <v>295</v>
      </c>
      <c r="B57" s="92" t="s">
        <v>119</v>
      </c>
      <c r="C57" s="91" t="s">
        <v>284</v>
      </c>
      <c r="D57" s="91" t="s">
        <v>40</v>
      </c>
      <c r="E57" s="91" t="s">
        <v>296</v>
      </c>
      <c r="F57" s="91" t="s">
        <v>221</v>
      </c>
      <c r="G57" s="91" t="s">
        <v>230</v>
      </c>
      <c r="H57" s="91" t="s">
        <v>230</v>
      </c>
      <c r="I57" s="91" t="s">
        <v>174</v>
      </c>
      <c r="J57" s="91" t="s">
        <v>206</v>
      </c>
      <c r="K57" s="93">
        <f t="shared" si="20"/>
        <v>6714</v>
      </c>
      <c r="L57" s="93">
        <f t="shared" si="20"/>
        <v>0</v>
      </c>
      <c r="M57" s="93">
        <f t="shared" si="20"/>
        <v>6714</v>
      </c>
      <c r="N57" s="93">
        <f t="shared" si="21"/>
        <v>857</v>
      </c>
      <c r="O57" s="93">
        <v>0</v>
      </c>
      <c r="P57" s="93">
        <v>0</v>
      </c>
      <c r="Q57" s="93">
        <v>0</v>
      </c>
      <c r="R57" s="93">
        <f t="shared" si="24"/>
        <v>0</v>
      </c>
      <c r="S57" s="93">
        <v>600</v>
      </c>
      <c r="T57" s="93">
        <v>0</v>
      </c>
      <c r="U57" s="93">
        <f t="shared" si="25"/>
        <v>600</v>
      </c>
      <c r="V57" s="93">
        <v>0</v>
      </c>
      <c r="W57" s="93">
        <v>0</v>
      </c>
      <c r="X57" s="93">
        <f t="shared" si="22"/>
        <v>0</v>
      </c>
      <c r="Y57" s="93">
        <f t="shared" si="26"/>
        <v>600</v>
      </c>
      <c r="Z57" s="93">
        <f t="shared" si="26"/>
        <v>0</v>
      </c>
      <c r="AA57" s="93">
        <f t="shared" si="26"/>
        <v>600</v>
      </c>
      <c r="AB57" s="93">
        <v>857</v>
      </c>
      <c r="AC57" s="93">
        <v>0</v>
      </c>
      <c r="AD57" s="93">
        <f>AB57-AC57</f>
        <v>857</v>
      </c>
      <c r="AE57" s="93">
        <v>0</v>
      </c>
      <c r="AF57" s="93">
        <v>0</v>
      </c>
      <c r="AG57" s="93">
        <f t="shared" si="27"/>
        <v>0</v>
      </c>
      <c r="AH57" s="93">
        <v>5857</v>
      </c>
      <c r="AI57" s="93">
        <v>0</v>
      </c>
      <c r="AJ57" s="93">
        <f t="shared" si="28"/>
        <v>5857</v>
      </c>
      <c r="AK57" s="93">
        <v>0</v>
      </c>
      <c r="AL57" s="93">
        <v>0</v>
      </c>
      <c r="AM57" s="93">
        <f t="shared" si="29"/>
        <v>0</v>
      </c>
      <c r="AN57" s="93">
        <v>0</v>
      </c>
      <c r="AO57" s="93">
        <v>0</v>
      </c>
      <c r="AP57" s="93">
        <f t="shared" si="30"/>
        <v>0</v>
      </c>
      <c r="AQ57" s="93">
        <v>0</v>
      </c>
      <c r="AR57" s="93">
        <v>0</v>
      </c>
      <c r="AS57" s="93">
        <f t="shared" si="31"/>
        <v>0</v>
      </c>
      <c r="AT57" s="93">
        <f t="shared" si="23"/>
        <v>5857</v>
      </c>
      <c r="AU57" s="93">
        <v>0</v>
      </c>
    </row>
    <row r="58" spans="1:47" s="94" customFormat="1" ht="30.2" customHeight="1">
      <c r="A58" s="91" t="s">
        <v>297</v>
      </c>
      <c r="B58" s="92" t="s">
        <v>122</v>
      </c>
      <c r="C58" s="91" t="s">
        <v>284</v>
      </c>
      <c r="D58" s="91" t="s">
        <v>40</v>
      </c>
      <c r="E58" s="91" t="s">
        <v>220</v>
      </c>
      <c r="F58" s="91" t="s">
        <v>221</v>
      </c>
      <c r="G58" s="91" t="s">
        <v>230</v>
      </c>
      <c r="H58" s="91" t="s">
        <v>230</v>
      </c>
      <c r="I58" s="91" t="s">
        <v>174</v>
      </c>
      <c r="J58" s="91" t="s">
        <v>120</v>
      </c>
      <c r="K58" s="93">
        <f t="shared" si="20"/>
        <v>5911</v>
      </c>
      <c r="L58" s="93">
        <f t="shared" si="20"/>
        <v>0</v>
      </c>
      <c r="M58" s="93">
        <f t="shared" si="20"/>
        <v>5911</v>
      </c>
      <c r="N58" s="93">
        <f t="shared" si="21"/>
        <v>711</v>
      </c>
      <c r="O58" s="93">
        <v>0</v>
      </c>
      <c r="P58" s="93">
        <v>0</v>
      </c>
      <c r="Q58" s="93">
        <v>0</v>
      </c>
      <c r="R58" s="93">
        <f t="shared" si="24"/>
        <v>0</v>
      </c>
      <c r="S58" s="93">
        <v>600</v>
      </c>
      <c r="T58" s="93">
        <v>0</v>
      </c>
      <c r="U58" s="93">
        <f t="shared" si="25"/>
        <v>600</v>
      </c>
      <c r="V58" s="93">
        <v>2000</v>
      </c>
      <c r="W58" s="93">
        <v>0</v>
      </c>
      <c r="X58" s="93">
        <f t="shared" si="22"/>
        <v>2000</v>
      </c>
      <c r="Y58" s="93">
        <f t="shared" si="26"/>
        <v>2600</v>
      </c>
      <c r="Z58" s="93">
        <f t="shared" si="26"/>
        <v>0</v>
      </c>
      <c r="AA58" s="93">
        <f t="shared" si="26"/>
        <v>2600</v>
      </c>
      <c r="AB58" s="93">
        <v>711</v>
      </c>
      <c r="AC58" s="93">
        <v>0</v>
      </c>
      <c r="AD58" s="93">
        <f>AB58-AC58</f>
        <v>711</v>
      </c>
      <c r="AE58" s="93">
        <v>5200</v>
      </c>
      <c r="AF58" s="93">
        <v>0</v>
      </c>
      <c r="AG58" s="93">
        <f t="shared" si="27"/>
        <v>5200</v>
      </c>
      <c r="AH58" s="93">
        <v>0</v>
      </c>
      <c r="AI58" s="93">
        <v>0</v>
      </c>
      <c r="AJ58" s="93">
        <f t="shared" si="28"/>
        <v>0</v>
      </c>
      <c r="AK58" s="93">
        <v>0</v>
      </c>
      <c r="AL58" s="93">
        <v>0</v>
      </c>
      <c r="AM58" s="93">
        <f t="shared" si="29"/>
        <v>0</v>
      </c>
      <c r="AN58" s="93">
        <v>0</v>
      </c>
      <c r="AO58" s="93">
        <v>0</v>
      </c>
      <c r="AP58" s="93">
        <f t="shared" si="30"/>
        <v>0</v>
      </c>
      <c r="AQ58" s="93">
        <v>0</v>
      </c>
      <c r="AR58" s="93">
        <v>0</v>
      </c>
      <c r="AS58" s="93">
        <f t="shared" si="31"/>
        <v>0</v>
      </c>
      <c r="AT58" s="93">
        <f t="shared" si="23"/>
        <v>5200</v>
      </c>
      <c r="AU58" s="93">
        <v>0</v>
      </c>
    </row>
    <row r="59" spans="1:47" s="94" customFormat="1" ht="41.25" customHeight="1">
      <c r="A59" s="91" t="s">
        <v>298</v>
      </c>
      <c r="B59" s="92" t="s">
        <v>299</v>
      </c>
      <c r="C59" s="91" t="s">
        <v>193</v>
      </c>
      <c r="D59" s="91" t="s">
        <v>40</v>
      </c>
      <c r="E59" s="91" t="s">
        <v>220</v>
      </c>
      <c r="F59" s="91" t="s">
        <v>221</v>
      </c>
      <c r="G59" s="91" t="s">
        <v>300</v>
      </c>
      <c r="H59" s="91" t="s">
        <v>300</v>
      </c>
      <c r="I59" s="91" t="s">
        <v>227</v>
      </c>
      <c r="J59" s="91" t="s">
        <v>227</v>
      </c>
      <c r="K59" s="93">
        <f t="shared" si="20"/>
        <v>414</v>
      </c>
      <c r="L59" s="93">
        <f t="shared" si="20"/>
        <v>0</v>
      </c>
      <c r="M59" s="93">
        <f t="shared" si="20"/>
        <v>414</v>
      </c>
      <c r="N59" s="93">
        <f t="shared" si="21"/>
        <v>414</v>
      </c>
      <c r="O59" s="93">
        <v>0</v>
      </c>
      <c r="P59" s="93">
        <v>414</v>
      </c>
      <c r="Q59" s="93">
        <v>0</v>
      </c>
      <c r="R59" s="93">
        <f>P59</f>
        <v>414</v>
      </c>
      <c r="S59" s="93">
        <v>0</v>
      </c>
      <c r="T59" s="93">
        <v>0</v>
      </c>
      <c r="U59" s="93">
        <f>S59</f>
        <v>0</v>
      </c>
      <c r="V59" s="93">
        <v>0</v>
      </c>
      <c r="W59" s="93">
        <v>0</v>
      </c>
      <c r="X59" s="93">
        <f t="shared" si="22"/>
        <v>0</v>
      </c>
      <c r="Y59" s="93">
        <f t="shared" si="26"/>
        <v>414</v>
      </c>
      <c r="Z59" s="93">
        <f t="shared" si="26"/>
        <v>0</v>
      </c>
      <c r="AA59" s="93">
        <f t="shared" si="26"/>
        <v>414</v>
      </c>
      <c r="AB59" s="93">
        <v>414</v>
      </c>
      <c r="AC59" s="93">
        <v>0</v>
      </c>
      <c r="AD59" s="93">
        <f>AB59-AC59</f>
        <v>414</v>
      </c>
      <c r="AE59" s="93">
        <v>0</v>
      </c>
      <c r="AF59" s="93">
        <v>0</v>
      </c>
      <c r="AG59" s="93">
        <f>AE59</f>
        <v>0</v>
      </c>
      <c r="AH59" s="93">
        <v>0</v>
      </c>
      <c r="AI59" s="93">
        <v>0</v>
      </c>
      <c r="AJ59" s="93">
        <f>AH59</f>
        <v>0</v>
      </c>
      <c r="AK59" s="93">
        <v>0</v>
      </c>
      <c r="AL59" s="93">
        <v>0</v>
      </c>
      <c r="AM59" s="93">
        <f>AK59</f>
        <v>0</v>
      </c>
      <c r="AN59" s="93">
        <v>0</v>
      </c>
      <c r="AO59" s="93">
        <v>0</v>
      </c>
      <c r="AP59" s="93">
        <f>AN59</f>
        <v>0</v>
      </c>
      <c r="AQ59" s="93">
        <v>0</v>
      </c>
      <c r="AR59" s="93">
        <v>0</v>
      </c>
      <c r="AS59" s="93">
        <f>AQ59</f>
        <v>0</v>
      </c>
      <c r="AT59" s="93">
        <f>AE59+AH59+AK59+AN59+AQ59</f>
        <v>0</v>
      </c>
      <c r="AU59" s="93">
        <v>0</v>
      </c>
    </row>
    <row r="60" spans="1:47" s="94" customFormat="1" ht="30.2" customHeight="1">
      <c r="A60" s="91" t="s">
        <v>301</v>
      </c>
      <c r="B60" s="92" t="s">
        <v>302</v>
      </c>
      <c r="C60" s="91" t="s">
        <v>284</v>
      </c>
      <c r="D60" s="91" t="s">
        <v>40</v>
      </c>
      <c r="E60" s="91" t="s">
        <v>296</v>
      </c>
      <c r="F60" s="91" t="s">
        <v>221</v>
      </c>
      <c r="G60" s="91" t="s">
        <v>230</v>
      </c>
      <c r="H60" s="91" t="s">
        <v>230</v>
      </c>
      <c r="I60" s="91" t="s">
        <v>206</v>
      </c>
      <c r="J60" s="91" t="s">
        <v>97</v>
      </c>
      <c r="K60" s="93">
        <f t="shared" si="20"/>
        <v>20000</v>
      </c>
      <c r="L60" s="93">
        <f t="shared" si="20"/>
        <v>0</v>
      </c>
      <c r="M60" s="93">
        <f t="shared" si="20"/>
        <v>20000</v>
      </c>
      <c r="N60" s="93">
        <f t="shared" si="21"/>
        <v>0</v>
      </c>
      <c r="O60" s="93">
        <v>0</v>
      </c>
      <c r="P60" s="93">
        <v>0</v>
      </c>
      <c r="Q60" s="93"/>
      <c r="R60" s="93">
        <f t="shared" si="24"/>
        <v>0</v>
      </c>
      <c r="S60" s="93">
        <v>0</v>
      </c>
      <c r="T60" s="93"/>
      <c r="U60" s="93">
        <f t="shared" si="25"/>
        <v>0</v>
      </c>
      <c r="V60" s="93">
        <v>0</v>
      </c>
      <c r="W60" s="93"/>
      <c r="X60" s="93"/>
      <c r="Y60" s="93">
        <f t="shared" si="26"/>
        <v>0</v>
      </c>
      <c r="Z60" s="93">
        <f t="shared" si="26"/>
        <v>0</v>
      </c>
      <c r="AA60" s="93">
        <f t="shared" si="26"/>
        <v>0</v>
      </c>
      <c r="AB60" s="93">
        <v>0</v>
      </c>
      <c r="AC60" s="93"/>
      <c r="AD60" s="93"/>
      <c r="AE60" s="93">
        <v>0</v>
      </c>
      <c r="AF60" s="93"/>
      <c r="AG60" s="93">
        <f t="shared" si="27"/>
        <v>0</v>
      </c>
      <c r="AH60" s="93">
        <v>500</v>
      </c>
      <c r="AI60" s="93">
        <v>0</v>
      </c>
      <c r="AJ60" s="93">
        <f t="shared" si="28"/>
        <v>500</v>
      </c>
      <c r="AK60" s="93">
        <v>10500</v>
      </c>
      <c r="AL60" s="93"/>
      <c r="AM60" s="93">
        <f t="shared" si="29"/>
        <v>10500</v>
      </c>
      <c r="AN60" s="93">
        <v>9000</v>
      </c>
      <c r="AO60" s="93"/>
      <c r="AP60" s="93">
        <f t="shared" si="30"/>
        <v>9000</v>
      </c>
      <c r="AQ60" s="93">
        <v>0</v>
      </c>
      <c r="AR60" s="93"/>
      <c r="AS60" s="93">
        <f t="shared" si="31"/>
        <v>0</v>
      </c>
      <c r="AT60" s="93">
        <f t="shared" si="23"/>
        <v>20000</v>
      </c>
      <c r="AU60" s="93"/>
    </row>
  </sheetData>
  <mergeCells count="37">
    <mergeCell ref="A53:AU53"/>
    <mergeCell ref="A3:A5"/>
    <mergeCell ref="B3:B5"/>
    <mergeCell ref="C3:C5"/>
    <mergeCell ref="D3:D5"/>
    <mergeCell ref="E3:H3"/>
    <mergeCell ref="E4:E5"/>
    <mergeCell ref="F4:F5"/>
    <mergeCell ref="G4:H4"/>
    <mergeCell ref="K4:K5"/>
    <mergeCell ref="L4:L5"/>
    <mergeCell ref="I3:I5"/>
    <mergeCell ref="P4:U4"/>
    <mergeCell ref="V4:AG4"/>
    <mergeCell ref="AH4:AS4"/>
    <mergeCell ref="AT4:AT5"/>
    <mergeCell ref="J3:J5"/>
    <mergeCell ref="K3:U3"/>
    <mergeCell ref="V3:AG3"/>
    <mergeCell ref="AH3:AU3"/>
    <mergeCell ref="M4:M5"/>
    <mergeCell ref="A29:AU29"/>
    <mergeCell ref="A1:W1"/>
    <mergeCell ref="A18:J18"/>
    <mergeCell ref="A19:AU19"/>
    <mergeCell ref="A22:J22"/>
    <mergeCell ref="A23:AU23"/>
    <mergeCell ref="A27:J27"/>
    <mergeCell ref="A28:AU28"/>
    <mergeCell ref="AU4:AU5"/>
    <mergeCell ref="A7:AU7"/>
    <mergeCell ref="A8:AU8"/>
    <mergeCell ref="A10:AU10"/>
    <mergeCell ref="A13:AU13"/>
    <mergeCell ref="A16:AU16"/>
    <mergeCell ref="N4:N5"/>
    <mergeCell ref="O4:O5"/>
  </mergeCells>
  <pageMargins left="0.51181102362204722" right="0.11811023622047245" top="0.35433070866141736" bottom="0.15748031496062992" header="0.31496062992125984" footer="0.31496062992125984"/>
  <pageSetup paperSize="8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43"/>
  <sheetViews>
    <sheetView zoomScale="70" zoomScaleNormal="70" workbookViewId="0">
      <pane ySplit="6" topLeftCell="A19" activePane="bottomLeft" state="frozen"/>
      <selection pane="bottomLeft" activeCell="M10" sqref="M10:O10"/>
    </sheetView>
  </sheetViews>
  <sheetFormatPr defaultRowHeight="15"/>
  <cols>
    <col min="1" max="1" width="9" style="113"/>
    <col min="2" max="2" width="46.28515625" style="157" customWidth="1"/>
    <col min="3" max="3" width="11.28515625" style="113" customWidth="1"/>
    <col min="4" max="4" width="14" style="113" customWidth="1"/>
    <col min="5" max="5" width="11.7109375" style="113" customWidth="1"/>
    <col min="6" max="6" width="10.7109375" style="113" customWidth="1"/>
    <col min="7" max="7" width="9" style="113"/>
    <col min="8" max="8" width="11.5703125" style="113" customWidth="1"/>
    <col min="9" max="9" width="12.42578125" style="113" customWidth="1"/>
    <col min="10" max="10" width="11.42578125" style="113" customWidth="1"/>
    <col min="11" max="11" width="11.5703125" style="113" customWidth="1"/>
    <col min="12" max="12" width="11.7109375" style="113" customWidth="1"/>
    <col min="13" max="13" width="9" style="113"/>
    <col min="14" max="18" width="10" style="113" customWidth="1"/>
    <col min="19" max="19" width="34.5703125" style="113" customWidth="1"/>
    <col min="20" max="258" width="9" style="113"/>
    <col min="259" max="259" width="46.28515625" style="113" customWidth="1"/>
    <col min="260" max="260" width="11.28515625" style="113" customWidth="1"/>
    <col min="261" max="261" width="14" style="113" customWidth="1"/>
    <col min="262" max="265" width="9" style="113"/>
    <col min="266" max="266" width="11.5703125" style="113" customWidth="1"/>
    <col min="267" max="267" width="12.42578125" style="113" customWidth="1"/>
    <col min="268" max="268" width="11.42578125" style="113" customWidth="1"/>
    <col min="269" max="269" width="11.5703125" style="113" customWidth="1"/>
    <col min="270" max="270" width="9.85546875" style="113" customWidth="1"/>
    <col min="271" max="272" width="9" style="113"/>
    <col min="273" max="273" width="11.140625" style="113" customWidth="1"/>
    <col min="274" max="274" width="10.5703125" style="113" customWidth="1"/>
    <col min="275" max="514" width="9" style="113"/>
    <col min="515" max="515" width="46.28515625" style="113" customWidth="1"/>
    <col min="516" max="516" width="11.28515625" style="113" customWidth="1"/>
    <col min="517" max="517" width="14" style="113" customWidth="1"/>
    <col min="518" max="521" width="9" style="113"/>
    <col min="522" max="522" width="11.5703125" style="113" customWidth="1"/>
    <col min="523" max="523" width="12.42578125" style="113" customWidth="1"/>
    <col min="524" max="524" width="11.42578125" style="113" customWidth="1"/>
    <col min="525" max="525" width="11.5703125" style="113" customWidth="1"/>
    <col min="526" max="526" width="9.85546875" style="113" customWidth="1"/>
    <col min="527" max="528" width="9" style="113"/>
    <col min="529" max="529" width="11.140625" style="113" customWidth="1"/>
    <col min="530" max="530" width="10.5703125" style="113" customWidth="1"/>
    <col min="531" max="770" width="9" style="113"/>
    <col min="771" max="771" width="46.28515625" style="113" customWidth="1"/>
    <col min="772" max="772" width="11.28515625" style="113" customWidth="1"/>
    <col min="773" max="773" width="14" style="113" customWidth="1"/>
    <col min="774" max="777" width="9" style="113"/>
    <col min="778" max="778" width="11.5703125" style="113" customWidth="1"/>
    <col min="779" max="779" width="12.42578125" style="113" customWidth="1"/>
    <col min="780" max="780" width="11.42578125" style="113" customWidth="1"/>
    <col min="781" max="781" width="11.5703125" style="113" customWidth="1"/>
    <col min="782" max="782" width="9.85546875" style="113" customWidth="1"/>
    <col min="783" max="784" width="9" style="113"/>
    <col min="785" max="785" width="11.140625" style="113" customWidth="1"/>
    <col min="786" max="786" width="10.5703125" style="113" customWidth="1"/>
    <col min="787" max="1026" width="9" style="113"/>
    <col min="1027" max="1027" width="46.28515625" style="113" customWidth="1"/>
    <col min="1028" max="1028" width="11.28515625" style="113" customWidth="1"/>
    <col min="1029" max="1029" width="14" style="113" customWidth="1"/>
    <col min="1030" max="1033" width="9" style="113"/>
    <col min="1034" max="1034" width="11.5703125" style="113" customWidth="1"/>
    <col min="1035" max="1035" width="12.42578125" style="113" customWidth="1"/>
    <col min="1036" max="1036" width="11.42578125" style="113" customWidth="1"/>
    <col min="1037" max="1037" width="11.5703125" style="113" customWidth="1"/>
    <col min="1038" max="1038" width="9.85546875" style="113" customWidth="1"/>
    <col min="1039" max="1040" width="9" style="113"/>
    <col min="1041" max="1041" width="11.140625" style="113" customWidth="1"/>
    <col min="1042" max="1042" width="10.5703125" style="113" customWidth="1"/>
    <col min="1043" max="1282" width="9" style="113"/>
    <col min="1283" max="1283" width="46.28515625" style="113" customWidth="1"/>
    <col min="1284" max="1284" width="11.28515625" style="113" customWidth="1"/>
    <col min="1285" max="1285" width="14" style="113" customWidth="1"/>
    <col min="1286" max="1289" width="9" style="113"/>
    <col min="1290" max="1290" width="11.5703125" style="113" customWidth="1"/>
    <col min="1291" max="1291" width="12.42578125" style="113" customWidth="1"/>
    <col min="1292" max="1292" width="11.42578125" style="113" customWidth="1"/>
    <col min="1293" max="1293" width="11.5703125" style="113" customWidth="1"/>
    <col min="1294" max="1294" width="9.85546875" style="113" customWidth="1"/>
    <col min="1295" max="1296" width="9" style="113"/>
    <col min="1297" max="1297" width="11.140625" style="113" customWidth="1"/>
    <col min="1298" max="1298" width="10.5703125" style="113" customWidth="1"/>
    <col min="1299" max="1538" width="9" style="113"/>
    <col min="1539" max="1539" width="46.28515625" style="113" customWidth="1"/>
    <col min="1540" max="1540" width="11.28515625" style="113" customWidth="1"/>
    <col min="1541" max="1541" width="14" style="113" customWidth="1"/>
    <col min="1542" max="1545" width="9" style="113"/>
    <col min="1546" max="1546" width="11.5703125" style="113" customWidth="1"/>
    <col min="1547" max="1547" width="12.42578125" style="113" customWidth="1"/>
    <col min="1548" max="1548" width="11.42578125" style="113" customWidth="1"/>
    <col min="1549" max="1549" width="11.5703125" style="113" customWidth="1"/>
    <col min="1550" max="1550" width="9.85546875" style="113" customWidth="1"/>
    <col min="1551" max="1552" width="9" style="113"/>
    <col min="1553" max="1553" width="11.140625" style="113" customWidth="1"/>
    <col min="1554" max="1554" width="10.5703125" style="113" customWidth="1"/>
    <col min="1555" max="1794" width="9" style="113"/>
    <col min="1795" max="1795" width="46.28515625" style="113" customWidth="1"/>
    <col min="1796" max="1796" width="11.28515625" style="113" customWidth="1"/>
    <col min="1797" max="1797" width="14" style="113" customWidth="1"/>
    <col min="1798" max="1801" width="9" style="113"/>
    <col min="1802" max="1802" width="11.5703125" style="113" customWidth="1"/>
    <col min="1803" max="1803" width="12.42578125" style="113" customWidth="1"/>
    <col min="1804" max="1804" width="11.42578125" style="113" customWidth="1"/>
    <col min="1805" max="1805" width="11.5703125" style="113" customWidth="1"/>
    <col min="1806" max="1806" width="9.85546875" style="113" customWidth="1"/>
    <col min="1807" max="1808" width="9" style="113"/>
    <col min="1809" max="1809" width="11.140625" style="113" customWidth="1"/>
    <col min="1810" max="1810" width="10.5703125" style="113" customWidth="1"/>
    <col min="1811" max="2050" width="9" style="113"/>
    <col min="2051" max="2051" width="46.28515625" style="113" customWidth="1"/>
    <col min="2052" max="2052" width="11.28515625" style="113" customWidth="1"/>
    <col min="2053" max="2053" width="14" style="113" customWidth="1"/>
    <col min="2054" max="2057" width="9" style="113"/>
    <col min="2058" max="2058" width="11.5703125" style="113" customWidth="1"/>
    <col min="2059" max="2059" width="12.42578125" style="113" customWidth="1"/>
    <col min="2060" max="2060" width="11.42578125" style="113" customWidth="1"/>
    <col min="2061" max="2061" width="11.5703125" style="113" customWidth="1"/>
    <col min="2062" max="2062" width="9.85546875" style="113" customWidth="1"/>
    <col min="2063" max="2064" width="9" style="113"/>
    <col min="2065" max="2065" width="11.140625" style="113" customWidth="1"/>
    <col min="2066" max="2066" width="10.5703125" style="113" customWidth="1"/>
    <col min="2067" max="2306" width="9" style="113"/>
    <col min="2307" max="2307" width="46.28515625" style="113" customWidth="1"/>
    <col min="2308" max="2308" width="11.28515625" style="113" customWidth="1"/>
    <col min="2309" max="2309" width="14" style="113" customWidth="1"/>
    <col min="2310" max="2313" width="9" style="113"/>
    <col min="2314" max="2314" width="11.5703125" style="113" customWidth="1"/>
    <col min="2315" max="2315" width="12.42578125" style="113" customWidth="1"/>
    <col min="2316" max="2316" width="11.42578125" style="113" customWidth="1"/>
    <col min="2317" max="2317" width="11.5703125" style="113" customWidth="1"/>
    <col min="2318" max="2318" width="9.85546875" style="113" customWidth="1"/>
    <col min="2319" max="2320" width="9" style="113"/>
    <col min="2321" max="2321" width="11.140625" style="113" customWidth="1"/>
    <col min="2322" max="2322" width="10.5703125" style="113" customWidth="1"/>
    <col min="2323" max="2562" width="9" style="113"/>
    <col min="2563" max="2563" width="46.28515625" style="113" customWidth="1"/>
    <col min="2564" max="2564" width="11.28515625" style="113" customWidth="1"/>
    <col min="2565" max="2565" width="14" style="113" customWidth="1"/>
    <col min="2566" max="2569" width="9" style="113"/>
    <col min="2570" max="2570" width="11.5703125" style="113" customWidth="1"/>
    <col min="2571" max="2571" width="12.42578125" style="113" customWidth="1"/>
    <col min="2572" max="2572" width="11.42578125" style="113" customWidth="1"/>
    <col min="2573" max="2573" width="11.5703125" style="113" customWidth="1"/>
    <col min="2574" max="2574" width="9.85546875" style="113" customWidth="1"/>
    <col min="2575" max="2576" width="9" style="113"/>
    <col min="2577" max="2577" width="11.140625" style="113" customWidth="1"/>
    <col min="2578" max="2578" width="10.5703125" style="113" customWidth="1"/>
    <col min="2579" max="2818" width="9" style="113"/>
    <col min="2819" max="2819" width="46.28515625" style="113" customWidth="1"/>
    <col min="2820" max="2820" width="11.28515625" style="113" customWidth="1"/>
    <col min="2821" max="2821" width="14" style="113" customWidth="1"/>
    <col min="2822" max="2825" width="9" style="113"/>
    <col min="2826" max="2826" width="11.5703125" style="113" customWidth="1"/>
    <col min="2827" max="2827" width="12.42578125" style="113" customWidth="1"/>
    <col min="2828" max="2828" width="11.42578125" style="113" customWidth="1"/>
    <col min="2829" max="2829" width="11.5703125" style="113" customWidth="1"/>
    <col min="2830" max="2830" width="9.85546875" style="113" customWidth="1"/>
    <col min="2831" max="2832" width="9" style="113"/>
    <col min="2833" max="2833" width="11.140625" style="113" customWidth="1"/>
    <col min="2834" max="2834" width="10.5703125" style="113" customWidth="1"/>
    <col min="2835" max="3074" width="9" style="113"/>
    <col min="3075" max="3075" width="46.28515625" style="113" customWidth="1"/>
    <col min="3076" max="3076" width="11.28515625" style="113" customWidth="1"/>
    <col min="3077" max="3077" width="14" style="113" customWidth="1"/>
    <col min="3078" max="3081" width="9" style="113"/>
    <col min="3082" max="3082" width="11.5703125" style="113" customWidth="1"/>
    <col min="3083" max="3083" width="12.42578125" style="113" customWidth="1"/>
    <col min="3084" max="3084" width="11.42578125" style="113" customWidth="1"/>
    <col min="3085" max="3085" width="11.5703125" style="113" customWidth="1"/>
    <col min="3086" max="3086" width="9.85546875" style="113" customWidth="1"/>
    <col min="3087" max="3088" width="9" style="113"/>
    <col min="3089" max="3089" width="11.140625" style="113" customWidth="1"/>
    <col min="3090" max="3090" width="10.5703125" style="113" customWidth="1"/>
    <col min="3091" max="3330" width="9" style="113"/>
    <col min="3331" max="3331" width="46.28515625" style="113" customWidth="1"/>
    <col min="3332" max="3332" width="11.28515625" style="113" customWidth="1"/>
    <col min="3333" max="3333" width="14" style="113" customWidth="1"/>
    <col min="3334" max="3337" width="9" style="113"/>
    <col min="3338" max="3338" width="11.5703125" style="113" customWidth="1"/>
    <col min="3339" max="3339" width="12.42578125" style="113" customWidth="1"/>
    <col min="3340" max="3340" width="11.42578125" style="113" customWidth="1"/>
    <col min="3341" max="3341" width="11.5703125" style="113" customWidth="1"/>
    <col min="3342" max="3342" width="9.85546875" style="113" customWidth="1"/>
    <col min="3343" max="3344" width="9" style="113"/>
    <col min="3345" max="3345" width="11.140625" style="113" customWidth="1"/>
    <col min="3346" max="3346" width="10.5703125" style="113" customWidth="1"/>
    <col min="3347" max="3586" width="9" style="113"/>
    <col min="3587" max="3587" width="46.28515625" style="113" customWidth="1"/>
    <col min="3588" max="3588" width="11.28515625" style="113" customWidth="1"/>
    <col min="3589" max="3589" width="14" style="113" customWidth="1"/>
    <col min="3590" max="3593" width="9" style="113"/>
    <col min="3594" max="3594" width="11.5703125" style="113" customWidth="1"/>
    <col min="3595" max="3595" width="12.42578125" style="113" customWidth="1"/>
    <col min="3596" max="3596" width="11.42578125" style="113" customWidth="1"/>
    <col min="3597" max="3597" width="11.5703125" style="113" customWidth="1"/>
    <col min="3598" max="3598" width="9.85546875" style="113" customWidth="1"/>
    <col min="3599" max="3600" width="9" style="113"/>
    <col min="3601" max="3601" width="11.140625" style="113" customWidth="1"/>
    <col min="3602" max="3602" width="10.5703125" style="113" customWidth="1"/>
    <col min="3603" max="3842" width="9" style="113"/>
    <col min="3843" max="3843" width="46.28515625" style="113" customWidth="1"/>
    <col min="3844" max="3844" width="11.28515625" style="113" customWidth="1"/>
    <col min="3845" max="3845" width="14" style="113" customWidth="1"/>
    <col min="3846" max="3849" width="9" style="113"/>
    <col min="3850" max="3850" width="11.5703125" style="113" customWidth="1"/>
    <col min="3851" max="3851" width="12.42578125" style="113" customWidth="1"/>
    <col min="3852" max="3852" width="11.42578125" style="113" customWidth="1"/>
    <col min="3853" max="3853" width="11.5703125" style="113" customWidth="1"/>
    <col min="3854" max="3854" width="9.85546875" style="113" customWidth="1"/>
    <col min="3855" max="3856" width="9" style="113"/>
    <col min="3857" max="3857" width="11.140625" style="113" customWidth="1"/>
    <col min="3858" max="3858" width="10.5703125" style="113" customWidth="1"/>
    <col min="3859" max="4098" width="9" style="113"/>
    <col min="4099" max="4099" width="46.28515625" style="113" customWidth="1"/>
    <col min="4100" max="4100" width="11.28515625" style="113" customWidth="1"/>
    <col min="4101" max="4101" width="14" style="113" customWidth="1"/>
    <col min="4102" max="4105" width="9" style="113"/>
    <col min="4106" max="4106" width="11.5703125" style="113" customWidth="1"/>
    <col min="4107" max="4107" width="12.42578125" style="113" customWidth="1"/>
    <col min="4108" max="4108" width="11.42578125" style="113" customWidth="1"/>
    <col min="4109" max="4109" width="11.5703125" style="113" customWidth="1"/>
    <col min="4110" max="4110" width="9.85546875" style="113" customWidth="1"/>
    <col min="4111" max="4112" width="9" style="113"/>
    <col min="4113" max="4113" width="11.140625" style="113" customWidth="1"/>
    <col min="4114" max="4114" width="10.5703125" style="113" customWidth="1"/>
    <col min="4115" max="4354" width="9" style="113"/>
    <col min="4355" max="4355" width="46.28515625" style="113" customWidth="1"/>
    <col min="4356" max="4356" width="11.28515625" style="113" customWidth="1"/>
    <col min="4357" max="4357" width="14" style="113" customWidth="1"/>
    <col min="4358" max="4361" width="9" style="113"/>
    <col min="4362" max="4362" width="11.5703125" style="113" customWidth="1"/>
    <col min="4363" max="4363" width="12.42578125" style="113" customWidth="1"/>
    <col min="4364" max="4364" width="11.42578125" style="113" customWidth="1"/>
    <col min="4365" max="4365" width="11.5703125" style="113" customWidth="1"/>
    <col min="4366" max="4366" width="9.85546875" style="113" customWidth="1"/>
    <col min="4367" max="4368" width="9" style="113"/>
    <col min="4369" max="4369" width="11.140625" style="113" customWidth="1"/>
    <col min="4370" max="4370" width="10.5703125" style="113" customWidth="1"/>
    <col min="4371" max="4610" width="9" style="113"/>
    <col min="4611" max="4611" width="46.28515625" style="113" customWidth="1"/>
    <col min="4612" max="4612" width="11.28515625" style="113" customWidth="1"/>
    <col min="4613" max="4613" width="14" style="113" customWidth="1"/>
    <col min="4614" max="4617" width="9" style="113"/>
    <col min="4618" max="4618" width="11.5703125" style="113" customWidth="1"/>
    <col min="4619" max="4619" width="12.42578125" style="113" customWidth="1"/>
    <col min="4620" max="4620" width="11.42578125" style="113" customWidth="1"/>
    <col min="4621" max="4621" width="11.5703125" style="113" customWidth="1"/>
    <col min="4622" max="4622" width="9.85546875" style="113" customWidth="1"/>
    <col min="4623" max="4624" width="9" style="113"/>
    <col min="4625" max="4625" width="11.140625" style="113" customWidth="1"/>
    <col min="4626" max="4626" width="10.5703125" style="113" customWidth="1"/>
    <col min="4627" max="4866" width="9" style="113"/>
    <col min="4867" max="4867" width="46.28515625" style="113" customWidth="1"/>
    <col min="4868" max="4868" width="11.28515625" style="113" customWidth="1"/>
    <col min="4869" max="4869" width="14" style="113" customWidth="1"/>
    <col min="4870" max="4873" width="9" style="113"/>
    <col min="4874" max="4874" width="11.5703125" style="113" customWidth="1"/>
    <col min="4875" max="4875" width="12.42578125" style="113" customWidth="1"/>
    <col min="4876" max="4876" width="11.42578125" style="113" customWidth="1"/>
    <col min="4877" max="4877" width="11.5703125" style="113" customWidth="1"/>
    <col min="4878" max="4878" width="9.85546875" style="113" customWidth="1"/>
    <col min="4879" max="4880" width="9" style="113"/>
    <col min="4881" max="4881" width="11.140625" style="113" customWidth="1"/>
    <col min="4882" max="4882" width="10.5703125" style="113" customWidth="1"/>
    <col min="4883" max="5122" width="9" style="113"/>
    <col min="5123" max="5123" width="46.28515625" style="113" customWidth="1"/>
    <col min="5124" max="5124" width="11.28515625" style="113" customWidth="1"/>
    <col min="5125" max="5125" width="14" style="113" customWidth="1"/>
    <col min="5126" max="5129" width="9" style="113"/>
    <col min="5130" max="5130" width="11.5703125" style="113" customWidth="1"/>
    <col min="5131" max="5131" width="12.42578125" style="113" customWidth="1"/>
    <col min="5132" max="5132" width="11.42578125" style="113" customWidth="1"/>
    <col min="5133" max="5133" width="11.5703125" style="113" customWidth="1"/>
    <col min="5134" max="5134" width="9.85546875" style="113" customWidth="1"/>
    <col min="5135" max="5136" width="9" style="113"/>
    <col min="5137" max="5137" width="11.140625" style="113" customWidth="1"/>
    <col min="5138" max="5138" width="10.5703125" style="113" customWidth="1"/>
    <col min="5139" max="5378" width="9" style="113"/>
    <col min="5379" max="5379" width="46.28515625" style="113" customWidth="1"/>
    <col min="5380" max="5380" width="11.28515625" style="113" customWidth="1"/>
    <col min="5381" max="5381" width="14" style="113" customWidth="1"/>
    <col min="5382" max="5385" width="9" style="113"/>
    <col min="5386" max="5386" width="11.5703125" style="113" customWidth="1"/>
    <col min="5387" max="5387" width="12.42578125" style="113" customWidth="1"/>
    <col min="5388" max="5388" width="11.42578125" style="113" customWidth="1"/>
    <col min="5389" max="5389" width="11.5703125" style="113" customWidth="1"/>
    <col min="5390" max="5390" width="9.85546875" style="113" customWidth="1"/>
    <col min="5391" max="5392" width="9" style="113"/>
    <col min="5393" max="5393" width="11.140625" style="113" customWidth="1"/>
    <col min="5394" max="5394" width="10.5703125" style="113" customWidth="1"/>
    <col min="5395" max="5634" width="9" style="113"/>
    <col min="5635" max="5635" width="46.28515625" style="113" customWidth="1"/>
    <col min="5636" max="5636" width="11.28515625" style="113" customWidth="1"/>
    <col min="5637" max="5637" width="14" style="113" customWidth="1"/>
    <col min="5638" max="5641" width="9" style="113"/>
    <col min="5642" max="5642" width="11.5703125" style="113" customWidth="1"/>
    <col min="5643" max="5643" width="12.42578125" style="113" customWidth="1"/>
    <col min="5644" max="5644" width="11.42578125" style="113" customWidth="1"/>
    <col min="5645" max="5645" width="11.5703125" style="113" customWidth="1"/>
    <col min="5646" max="5646" width="9.85546875" style="113" customWidth="1"/>
    <col min="5647" max="5648" width="9" style="113"/>
    <col min="5649" max="5649" width="11.140625" style="113" customWidth="1"/>
    <col min="5650" max="5650" width="10.5703125" style="113" customWidth="1"/>
    <col min="5651" max="5890" width="9" style="113"/>
    <col min="5891" max="5891" width="46.28515625" style="113" customWidth="1"/>
    <col min="5892" max="5892" width="11.28515625" style="113" customWidth="1"/>
    <col min="5893" max="5893" width="14" style="113" customWidth="1"/>
    <col min="5894" max="5897" width="9" style="113"/>
    <col min="5898" max="5898" width="11.5703125" style="113" customWidth="1"/>
    <col min="5899" max="5899" width="12.42578125" style="113" customWidth="1"/>
    <col min="5900" max="5900" width="11.42578125" style="113" customWidth="1"/>
    <col min="5901" max="5901" width="11.5703125" style="113" customWidth="1"/>
    <col min="5902" max="5902" width="9.85546875" style="113" customWidth="1"/>
    <col min="5903" max="5904" width="9" style="113"/>
    <col min="5905" max="5905" width="11.140625" style="113" customWidth="1"/>
    <col min="5906" max="5906" width="10.5703125" style="113" customWidth="1"/>
    <col min="5907" max="6146" width="9" style="113"/>
    <col min="6147" max="6147" width="46.28515625" style="113" customWidth="1"/>
    <col min="6148" max="6148" width="11.28515625" style="113" customWidth="1"/>
    <col min="6149" max="6149" width="14" style="113" customWidth="1"/>
    <col min="6150" max="6153" width="9" style="113"/>
    <col min="6154" max="6154" width="11.5703125" style="113" customWidth="1"/>
    <col min="6155" max="6155" width="12.42578125" style="113" customWidth="1"/>
    <col min="6156" max="6156" width="11.42578125" style="113" customWidth="1"/>
    <col min="6157" max="6157" width="11.5703125" style="113" customWidth="1"/>
    <col min="6158" max="6158" width="9.85546875" style="113" customWidth="1"/>
    <col min="6159" max="6160" width="9" style="113"/>
    <col min="6161" max="6161" width="11.140625" style="113" customWidth="1"/>
    <col min="6162" max="6162" width="10.5703125" style="113" customWidth="1"/>
    <col min="6163" max="6402" width="9" style="113"/>
    <col min="6403" max="6403" width="46.28515625" style="113" customWidth="1"/>
    <col min="6404" max="6404" width="11.28515625" style="113" customWidth="1"/>
    <col min="6405" max="6405" width="14" style="113" customWidth="1"/>
    <col min="6406" max="6409" width="9" style="113"/>
    <col min="6410" max="6410" width="11.5703125" style="113" customWidth="1"/>
    <col min="6411" max="6411" width="12.42578125" style="113" customWidth="1"/>
    <col min="6412" max="6412" width="11.42578125" style="113" customWidth="1"/>
    <col min="6413" max="6413" width="11.5703125" style="113" customWidth="1"/>
    <col min="6414" max="6414" width="9.85546875" style="113" customWidth="1"/>
    <col min="6415" max="6416" width="9" style="113"/>
    <col min="6417" max="6417" width="11.140625" style="113" customWidth="1"/>
    <col min="6418" max="6418" width="10.5703125" style="113" customWidth="1"/>
    <col min="6419" max="6658" width="9" style="113"/>
    <col min="6659" max="6659" width="46.28515625" style="113" customWidth="1"/>
    <col min="6660" max="6660" width="11.28515625" style="113" customWidth="1"/>
    <col min="6661" max="6661" width="14" style="113" customWidth="1"/>
    <col min="6662" max="6665" width="9" style="113"/>
    <col min="6666" max="6666" width="11.5703125" style="113" customWidth="1"/>
    <col min="6667" max="6667" width="12.42578125" style="113" customWidth="1"/>
    <col min="6668" max="6668" width="11.42578125" style="113" customWidth="1"/>
    <col min="6669" max="6669" width="11.5703125" style="113" customWidth="1"/>
    <col min="6670" max="6670" width="9.85546875" style="113" customWidth="1"/>
    <col min="6671" max="6672" width="9" style="113"/>
    <col min="6673" max="6673" width="11.140625" style="113" customWidth="1"/>
    <col min="6674" max="6674" width="10.5703125" style="113" customWidth="1"/>
    <col min="6675" max="6914" width="9" style="113"/>
    <col min="6915" max="6915" width="46.28515625" style="113" customWidth="1"/>
    <col min="6916" max="6916" width="11.28515625" style="113" customWidth="1"/>
    <col min="6917" max="6917" width="14" style="113" customWidth="1"/>
    <col min="6918" max="6921" width="9" style="113"/>
    <col min="6922" max="6922" width="11.5703125" style="113" customWidth="1"/>
    <col min="6923" max="6923" width="12.42578125" style="113" customWidth="1"/>
    <col min="6924" max="6924" width="11.42578125" style="113" customWidth="1"/>
    <col min="6925" max="6925" width="11.5703125" style="113" customWidth="1"/>
    <col min="6926" max="6926" width="9.85546875" style="113" customWidth="1"/>
    <col min="6927" max="6928" width="9" style="113"/>
    <col min="6929" max="6929" width="11.140625" style="113" customWidth="1"/>
    <col min="6930" max="6930" width="10.5703125" style="113" customWidth="1"/>
    <col min="6931" max="7170" width="9" style="113"/>
    <col min="7171" max="7171" width="46.28515625" style="113" customWidth="1"/>
    <col min="7172" max="7172" width="11.28515625" style="113" customWidth="1"/>
    <col min="7173" max="7173" width="14" style="113" customWidth="1"/>
    <col min="7174" max="7177" width="9" style="113"/>
    <col min="7178" max="7178" width="11.5703125" style="113" customWidth="1"/>
    <col min="7179" max="7179" width="12.42578125" style="113" customWidth="1"/>
    <col min="7180" max="7180" width="11.42578125" style="113" customWidth="1"/>
    <col min="7181" max="7181" width="11.5703125" style="113" customWidth="1"/>
    <col min="7182" max="7182" width="9.85546875" style="113" customWidth="1"/>
    <col min="7183" max="7184" width="9" style="113"/>
    <col min="7185" max="7185" width="11.140625" style="113" customWidth="1"/>
    <col min="7186" max="7186" width="10.5703125" style="113" customWidth="1"/>
    <col min="7187" max="7426" width="9" style="113"/>
    <col min="7427" max="7427" width="46.28515625" style="113" customWidth="1"/>
    <col min="7428" max="7428" width="11.28515625" style="113" customWidth="1"/>
    <col min="7429" max="7429" width="14" style="113" customWidth="1"/>
    <col min="7430" max="7433" width="9" style="113"/>
    <col min="7434" max="7434" width="11.5703125" style="113" customWidth="1"/>
    <col min="7435" max="7435" width="12.42578125" style="113" customWidth="1"/>
    <col min="7436" max="7436" width="11.42578125" style="113" customWidth="1"/>
    <col min="7437" max="7437" width="11.5703125" style="113" customWidth="1"/>
    <col min="7438" max="7438" width="9.85546875" style="113" customWidth="1"/>
    <col min="7439" max="7440" width="9" style="113"/>
    <col min="7441" max="7441" width="11.140625" style="113" customWidth="1"/>
    <col min="7442" max="7442" width="10.5703125" style="113" customWidth="1"/>
    <col min="7443" max="7682" width="9" style="113"/>
    <col min="7683" max="7683" width="46.28515625" style="113" customWidth="1"/>
    <col min="7684" max="7684" width="11.28515625" style="113" customWidth="1"/>
    <col min="7685" max="7685" width="14" style="113" customWidth="1"/>
    <col min="7686" max="7689" width="9" style="113"/>
    <col min="7690" max="7690" width="11.5703125" style="113" customWidth="1"/>
    <col min="7691" max="7691" width="12.42578125" style="113" customWidth="1"/>
    <col min="7692" max="7692" width="11.42578125" style="113" customWidth="1"/>
    <col min="7693" max="7693" width="11.5703125" style="113" customWidth="1"/>
    <col min="7694" max="7694" width="9.85546875" style="113" customWidth="1"/>
    <col min="7695" max="7696" width="9" style="113"/>
    <col min="7697" max="7697" width="11.140625" style="113" customWidth="1"/>
    <col min="7698" max="7698" width="10.5703125" style="113" customWidth="1"/>
    <col min="7699" max="7938" width="9" style="113"/>
    <col min="7939" max="7939" width="46.28515625" style="113" customWidth="1"/>
    <col min="7940" max="7940" width="11.28515625" style="113" customWidth="1"/>
    <col min="7941" max="7941" width="14" style="113" customWidth="1"/>
    <col min="7942" max="7945" width="9" style="113"/>
    <col min="7946" max="7946" width="11.5703125" style="113" customWidth="1"/>
    <col min="7947" max="7947" width="12.42578125" style="113" customWidth="1"/>
    <col min="7948" max="7948" width="11.42578125" style="113" customWidth="1"/>
    <col min="7949" max="7949" width="11.5703125" style="113" customWidth="1"/>
    <col min="7950" max="7950" width="9.85546875" style="113" customWidth="1"/>
    <col min="7951" max="7952" width="9" style="113"/>
    <col min="7953" max="7953" width="11.140625" style="113" customWidth="1"/>
    <col min="7954" max="7954" width="10.5703125" style="113" customWidth="1"/>
    <col min="7955" max="8194" width="9" style="113"/>
    <col min="8195" max="8195" width="46.28515625" style="113" customWidth="1"/>
    <col min="8196" max="8196" width="11.28515625" style="113" customWidth="1"/>
    <col min="8197" max="8197" width="14" style="113" customWidth="1"/>
    <col min="8198" max="8201" width="9" style="113"/>
    <col min="8202" max="8202" width="11.5703125" style="113" customWidth="1"/>
    <col min="8203" max="8203" width="12.42578125" style="113" customWidth="1"/>
    <col min="8204" max="8204" width="11.42578125" style="113" customWidth="1"/>
    <col min="8205" max="8205" width="11.5703125" style="113" customWidth="1"/>
    <col min="8206" max="8206" width="9.85546875" style="113" customWidth="1"/>
    <col min="8207" max="8208" width="9" style="113"/>
    <col min="8209" max="8209" width="11.140625" style="113" customWidth="1"/>
    <col min="8210" max="8210" width="10.5703125" style="113" customWidth="1"/>
    <col min="8211" max="8450" width="9" style="113"/>
    <col min="8451" max="8451" width="46.28515625" style="113" customWidth="1"/>
    <col min="8452" max="8452" width="11.28515625" style="113" customWidth="1"/>
    <col min="8453" max="8453" width="14" style="113" customWidth="1"/>
    <col min="8454" max="8457" width="9" style="113"/>
    <col min="8458" max="8458" width="11.5703125" style="113" customWidth="1"/>
    <col min="8459" max="8459" width="12.42578125" style="113" customWidth="1"/>
    <col min="8460" max="8460" width="11.42578125" style="113" customWidth="1"/>
    <col min="8461" max="8461" width="11.5703125" style="113" customWidth="1"/>
    <col min="8462" max="8462" width="9.85546875" style="113" customWidth="1"/>
    <col min="8463" max="8464" width="9" style="113"/>
    <col min="8465" max="8465" width="11.140625" style="113" customWidth="1"/>
    <col min="8466" max="8466" width="10.5703125" style="113" customWidth="1"/>
    <col min="8467" max="8706" width="9" style="113"/>
    <col min="8707" max="8707" width="46.28515625" style="113" customWidth="1"/>
    <col min="8708" max="8708" width="11.28515625" style="113" customWidth="1"/>
    <col min="8709" max="8709" width="14" style="113" customWidth="1"/>
    <col min="8710" max="8713" width="9" style="113"/>
    <col min="8714" max="8714" width="11.5703125" style="113" customWidth="1"/>
    <col min="8715" max="8715" width="12.42578125" style="113" customWidth="1"/>
    <col min="8716" max="8716" width="11.42578125" style="113" customWidth="1"/>
    <col min="8717" max="8717" width="11.5703125" style="113" customWidth="1"/>
    <col min="8718" max="8718" width="9.85546875" style="113" customWidth="1"/>
    <col min="8719" max="8720" width="9" style="113"/>
    <col min="8721" max="8721" width="11.140625" style="113" customWidth="1"/>
    <col min="8722" max="8722" width="10.5703125" style="113" customWidth="1"/>
    <col min="8723" max="8962" width="9" style="113"/>
    <col min="8963" max="8963" width="46.28515625" style="113" customWidth="1"/>
    <col min="8964" max="8964" width="11.28515625" style="113" customWidth="1"/>
    <col min="8965" max="8965" width="14" style="113" customWidth="1"/>
    <col min="8966" max="8969" width="9" style="113"/>
    <col min="8970" max="8970" width="11.5703125" style="113" customWidth="1"/>
    <col min="8971" max="8971" width="12.42578125" style="113" customWidth="1"/>
    <col min="8972" max="8972" width="11.42578125" style="113" customWidth="1"/>
    <col min="8973" max="8973" width="11.5703125" style="113" customWidth="1"/>
    <col min="8974" max="8974" width="9.85546875" style="113" customWidth="1"/>
    <col min="8975" max="8976" width="9" style="113"/>
    <col min="8977" max="8977" width="11.140625" style="113" customWidth="1"/>
    <col min="8978" max="8978" width="10.5703125" style="113" customWidth="1"/>
    <col min="8979" max="9218" width="9" style="113"/>
    <col min="9219" max="9219" width="46.28515625" style="113" customWidth="1"/>
    <col min="9220" max="9220" width="11.28515625" style="113" customWidth="1"/>
    <col min="9221" max="9221" width="14" style="113" customWidth="1"/>
    <col min="9222" max="9225" width="9" style="113"/>
    <col min="9226" max="9226" width="11.5703125" style="113" customWidth="1"/>
    <col min="9227" max="9227" width="12.42578125" style="113" customWidth="1"/>
    <col min="9228" max="9228" width="11.42578125" style="113" customWidth="1"/>
    <col min="9229" max="9229" width="11.5703125" style="113" customWidth="1"/>
    <col min="9230" max="9230" width="9.85546875" style="113" customWidth="1"/>
    <col min="9231" max="9232" width="9" style="113"/>
    <col min="9233" max="9233" width="11.140625" style="113" customWidth="1"/>
    <col min="9234" max="9234" width="10.5703125" style="113" customWidth="1"/>
    <col min="9235" max="9474" width="9" style="113"/>
    <col min="9475" max="9475" width="46.28515625" style="113" customWidth="1"/>
    <col min="9476" max="9476" width="11.28515625" style="113" customWidth="1"/>
    <col min="9477" max="9477" width="14" style="113" customWidth="1"/>
    <col min="9478" max="9481" width="9" style="113"/>
    <col min="9482" max="9482" width="11.5703125" style="113" customWidth="1"/>
    <col min="9483" max="9483" width="12.42578125" style="113" customWidth="1"/>
    <col min="9484" max="9484" width="11.42578125" style="113" customWidth="1"/>
    <col min="9485" max="9485" width="11.5703125" style="113" customWidth="1"/>
    <col min="9486" max="9486" width="9.85546875" style="113" customWidth="1"/>
    <col min="9487" max="9488" width="9" style="113"/>
    <col min="9489" max="9489" width="11.140625" style="113" customWidth="1"/>
    <col min="9490" max="9490" width="10.5703125" style="113" customWidth="1"/>
    <col min="9491" max="9730" width="9" style="113"/>
    <col min="9731" max="9731" width="46.28515625" style="113" customWidth="1"/>
    <col min="9732" max="9732" width="11.28515625" style="113" customWidth="1"/>
    <col min="9733" max="9733" width="14" style="113" customWidth="1"/>
    <col min="9734" max="9737" width="9" style="113"/>
    <col min="9738" max="9738" width="11.5703125" style="113" customWidth="1"/>
    <col min="9739" max="9739" width="12.42578125" style="113" customWidth="1"/>
    <col min="9740" max="9740" width="11.42578125" style="113" customWidth="1"/>
    <col min="9741" max="9741" width="11.5703125" style="113" customWidth="1"/>
    <col min="9742" max="9742" width="9.85546875" style="113" customWidth="1"/>
    <col min="9743" max="9744" width="9" style="113"/>
    <col min="9745" max="9745" width="11.140625" style="113" customWidth="1"/>
    <col min="9746" max="9746" width="10.5703125" style="113" customWidth="1"/>
    <col min="9747" max="9986" width="9" style="113"/>
    <col min="9987" max="9987" width="46.28515625" style="113" customWidth="1"/>
    <col min="9988" max="9988" width="11.28515625" style="113" customWidth="1"/>
    <col min="9989" max="9989" width="14" style="113" customWidth="1"/>
    <col min="9990" max="9993" width="9" style="113"/>
    <col min="9994" max="9994" width="11.5703125" style="113" customWidth="1"/>
    <col min="9995" max="9995" width="12.42578125" style="113" customWidth="1"/>
    <col min="9996" max="9996" width="11.42578125" style="113" customWidth="1"/>
    <col min="9997" max="9997" width="11.5703125" style="113" customWidth="1"/>
    <col min="9998" max="9998" width="9.85546875" style="113" customWidth="1"/>
    <col min="9999" max="10000" width="9" style="113"/>
    <col min="10001" max="10001" width="11.140625" style="113" customWidth="1"/>
    <col min="10002" max="10002" width="10.5703125" style="113" customWidth="1"/>
    <col min="10003" max="10242" width="9" style="113"/>
    <col min="10243" max="10243" width="46.28515625" style="113" customWidth="1"/>
    <col min="10244" max="10244" width="11.28515625" style="113" customWidth="1"/>
    <col min="10245" max="10245" width="14" style="113" customWidth="1"/>
    <col min="10246" max="10249" width="9" style="113"/>
    <col min="10250" max="10250" width="11.5703125" style="113" customWidth="1"/>
    <col min="10251" max="10251" width="12.42578125" style="113" customWidth="1"/>
    <col min="10252" max="10252" width="11.42578125" style="113" customWidth="1"/>
    <col min="10253" max="10253" width="11.5703125" style="113" customWidth="1"/>
    <col min="10254" max="10254" width="9.85546875" style="113" customWidth="1"/>
    <col min="10255" max="10256" width="9" style="113"/>
    <col min="10257" max="10257" width="11.140625" style="113" customWidth="1"/>
    <col min="10258" max="10258" width="10.5703125" style="113" customWidth="1"/>
    <col min="10259" max="10498" width="9" style="113"/>
    <col min="10499" max="10499" width="46.28515625" style="113" customWidth="1"/>
    <col min="10500" max="10500" width="11.28515625" style="113" customWidth="1"/>
    <col min="10501" max="10501" width="14" style="113" customWidth="1"/>
    <col min="10502" max="10505" width="9" style="113"/>
    <col min="10506" max="10506" width="11.5703125" style="113" customWidth="1"/>
    <col min="10507" max="10507" width="12.42578125" style="113" customWidth="1"/>
    <col min="10508" max="10508" width="11.42578125" style="113" customWidth="1"/>
    <col min="10509" max="10509" width="11.5703125" style="113" customWidth="1"/>
    <col min="10510" max="10510" width="9.85546875" style="113" customWidth="1"/>
    <col min="10511" max="10512" width="9" style="113"/>
    <col min="10513" max="10513" width="11.140625" style="113" customWidth="1"/>
    <col min="10514" max="10514" width="10.5703125" style="113" customWidth="1"/>
    <col min="10515" max="10754" width="9" style="113"/>
    <col min="10755" max="10755" width="46.28515625" style="113" customWidth="1"/>
    <col min="10756" max="10756" width="11.28515625" style="113" customWidth="1"/>
    <col min="10757" max="10757" width="14" style="113" customWidth="1"/>
    <col min="10758" max="10761" width="9" style="113"/>
    <col min="10762" max="10762" width="11.5703125" style="113" customWidth="1"/>
    <col min="10763" max="10763" width="12.42578125" style="113" customWidth="1"/>
    <col min="10764" max="10764" width="11.42578125" style="113" customWidth="1"/>
    <col min="10765" max="10765" width="11.5703125" style="113" customWidth="1"/>
    <col min="10766" max="10766" width="9.85546875" style="113" customWidth="1"/>
    <col min="10767" max="10768" width="9" style="113"/>
    <col min="10769" max="10769" width="11.140625" style="113" customWidth="1"/>
    <col min="10770" max="10770" width="10.5703125" style="113" customWidth="1"/>
    <col min="10771" max="11010" width="9" style="113"/>
    <col min="11011" max="11011" width="46.28515625" style="113" customWidth="1"/>
    <col min="11012" max="11012" width="11.28515625" style="113" customWidth="1"/>
    <col min="11013" max="11013" width="14" style="113" customWidth="1"/>
    <col min="11014" max="11017" width="9" style="113"/>
    <col min="11018" max="11018" width="11.5703125" style="113" customWidth="1"/>
    <col min="11019" max="11019" width="12.42578125" style="113" customWidth="1"/>
    <col min="11020" max="11020" width="11.42578125" style="113" customWidth="1"/>
    <col min="11021" max="11021" width="11.5703125" style="113" customWidth="1"/>
    <col min="11022" max="11022" width="9.85546875" style="113" customWidth="1"/>
    <col min="11023" max="11024" width="9" style="113"/>
    <col min="11025" max="11025" width="11.140625" style="113" customWidth="1"/>
    <col min="11026" max="11026" width="10.5703125" style="113" customWidth="1"/>
    <col min="11027" max="11266" width="9" style="113"/>
    <col min="11267" max="11267" width="46.28515625" style="113" customWidth="1"/>
    <col min="11268" max="11268" width="11.28515625" style="113" customWidth="1"/>
    <col min="11269" max="11269" width="14" style="113" customWidth="1"/>
    <col min="11270" max="11273" width="9" style="113"/>
    <col min="11274" max="11274" width="11.5703125" style="113" customWidth="1"/>
    <col min="11275" max="11275" width="12.42578125" style="113" customWidth="1"/>
    <col min="11276" max="11276" width="11.42578125" style="113" customWidth="1"/>
    <col min="11277" max="11277" width="11.5703125" style="113" customWidth="1"/>
    <col min="11278" max="11278" width="9.85546875" style="113" customWidth="1"/>
    <col min="11279" max="11280" width="9" style="113"/>
    <col min="11281" max="11281" width="11.140625" style="113" customWidth="1"/>
    <col min="11282" max="11282" width="10.5703125" style="113" customWidth="1"/>
    <col min="11283" max="11522" width="9" style="113"/>
    <col min="11523" max="11523" width="46.28515625" style="113" customWidth="1"/>
    <col min="11524" max="11524" width="11.28515625" style="113" customWidth="1"/>
    <col min="11525" max="11525" width="14" style="113" customWidth="1"/>
    <col min="11526" max="11529" width="9" style="113"/>
    <col min="11530" max="11530" width="11.5703125" style="113" customWidth="1"/>
    <col min="11531" max="11531" width="12.42578125" style="113" customWidth="1"/>
    <col min="11532" max="11532" width="11.42578125" style="113" customWidth="1"/>
    <col min="11533" max="11533" width="11.5703125" style="113" customWidth="1"/>
    <col min="11534" max="11534" width="9.85546875" style="113" customWidth="1"/>
    <col min="11535" max="11536" width="9" style="113"/>
    <col min="11537" max="11537" width="11.140625" style="113" customWidth="1"/>
    <col min="11538" max="11538" width="10.5703125" style="113" customWidth="1"/>
    <col min="11539" max="11778" width="9" style="113"/>
    <col min="11779" max="11779" width="46.28515625" style="113" customWidth="1"/>
    <col min="11780" max="11780" width="11.28515625" style="113" customWidth="1"/>
    <col min="11781" max="11781" width="14" style="113" customWidth="1"/>
    <col min="11782" max="11785" width="9" style="113"/>
    <col min="11786" max="11786" width="11.5703125" style="113" customWidth="1"/>
    <col min="11787" max="11787" width="12.42578125" style="113" customWidth="1"/>
    <col min="11788" max="11788" width="11.42578125" style="113" customWidth="1"/>
    <col min="11789" max="11789" width="11.5703125" style="113" customWidth="1"/>
    <col min="11790" max="11790" width="9.85546875" style="113" customWidth="1"/>
    <col min="11791" max="11792" width="9" style="113"/>
    <col min="11793" max="11793" width="11.140625" style="113" customWidth="1"/>
    <col min="11794" max="11794" width="10.5703125" style="113" customWidth="1"/>
    <col min="11795" max="12034" width="9" style="113"/>
    <col min="12035" max="12035" width="46.28515625" style="113" customWidth="1"/>
    <col min="12036" max="12036" width="11.28515625" style="113" customWidth="1"/>
    <col min="12037" max="12037" width="14" style="113" customWidth="1"/>
    <col min="12038" max="12041" width="9" style="113"/>
    <col min="12042" max="12042" width="11.5703125" style="113" customWidth="1"/>
    <col min="12043" max="12043" width="12.42578125" style="113" customWidth="1"/>
    <col min="12044" max="12044" width="11.42578125" style="113" customWidth="1"/>
    <col min="12045" max="12045" width="11.5703125" style="113" customWidth="1"/>
    <col min="12046" max="12046" width="9.85546875" style="113" customWidth="1"/>
    <col min="12047" max="12048" width="9" style="113"/>
    <col min="12049" max="12049" width="11.140625" style="113" customWidth="1"/>
    <col min="12050" max="12050" width="10.5703125" style="113" customWidth="1"/>
    <col min="12051" max="12290" width="9" style="113"/>
    <col min="12291" max="12291" width="46.28515625" style="113" customWidth="1"/>
    <col min="12292" max="12292" width="11.28515625" style="113" customWidth="1"/>
    <col min="12293" max="12293" width="14" style="113" customWidth="1"/>
    <col min="12294" max="12297" width="9" style="113"/>
    <col min="12298" max="12298" width="11.5703125" style="113" customWidth="1"/>
    <col min="12299" max="12299" width="12.42578125" style="113" customWidth="1"/>
    <col min="12300" max="12300" width="11.42578125" style="113" customWidth="1"/>
    <col min="12301" max="12301" width="11.5703125" style="113" customWidth="1"/>
    <col min="12302" max="12302" width="9.85546875" style="113" customWidth="1"/>
    <col min="12303" max="12304" width="9" style="113"/>
    <col min="12305" max="12305" width="11.140625" style="113" customWidth="1"/>
    <col min="12306" max="12306" width="10.5703125" style="113" customWidth="1"/>
    <col min="12307" max="12546" width="9" style="113"/>
    <col min="12547" max="12547" width="46.28515625" style="113" customWidth="1"/>
    <col min="12548" max="12548" width="11.28515625" style="113" customWidth="1"/>
    <col min="12549" max="12549" width="14" style="113" customWidth="1"/>
    <col min="12550" max="12553" width="9" style="113"/>
    <col min="12554" max="12554" width="11.5703125" style="113" customWidth="1"/>
    <col min="12555" max="12555" width="12.42578125" style="113" customWidth="1"/>
    <col min="12556" max="12556" width="11.42578125" style="113" customWidth="1"/>
    <col min="12557" max="12557" width="11.5703125" style="113" customWidth="1"/>
    <col min="12558" max="12558" width="9.85546875" style="113" customWidth="1"/>
    <col min="12559" max="12560" width="9" style="113"/>
    <col min="12561" max="12561" width="11.140625" style="113" customWidth="1"/>
    <col min="12562" max="12562" width="10.5703125" style="113" customWidth="1"/>
    <col min="12563" max="12802" width="9" style="113"/>
    <col min="12803" max="12803" width="46.28515625" style="113" customWidth="1"/>
    <col min="12804" max="12804" width="11.28515625" style="113" customWidth="1"/>
    <col min="12805" max="12805" width="14" style="113" customWidth="1"/>
    <col min="12806" max="12809" width="9" style="113"/>
    <col min="12810" max="12810" width="11.5703125" style="113" customWidth="1"/>
    <col min="12811" max="12811" width="12.42578125" style="113" customWidth="1"/>
    <col min="12812" max="12812" width="11.42578125" style="113" customWidth="1"/>
    <col min="12813" max="12813" width="11.5703125" style="113" customWidth="1"/>
    <col min="12814" max="12814" width="9.85546875" style="113" customWidth="1"/>
    <col min="12815" max="12816" width="9" style="113"/>
    <col min="12817" max="12817" width="11.140625" style="113" customWidth="1"/>
    <col min="12818" max="12818" width="10.5703125" style="113" customWidth="1"/>
    <col min="12819" max="13058" width="9" style="113"/>
    <col min="13059" max="13059" width="46.28515625" style="113" customWidth="1"/>
    <col min="13060" max="13060" width="11.28515625" style="113" customWidth="1"/>
    <col min="13061" max="13061" width="14" style="113" customWidth="1"/>
    <col min="13062" max="13065" width="9" style="113"/>
    <col min="13066" max="13066" width="11.5703125" style="113" customWidth="1"/>
    <col min="13067" max="13067" width="12.42578125" style="113" customWidth="1"/>
    <col min="13068" max="13068" width="11.42578125" style="113" customWidth="1"/>
    <col min="13069" max="13069" width="11.5703125" style="113" customWidth="1"/>
    <col min="13070" max="13070" width="9.85546875" style="113" customWidth="1"/>
    <col min="13071" max="13072" width="9" style="113"/>
    <col min="13073" max="13073" width="11.140625" style="113" customWidth="1"/>
    <col min="13074" max="13074" width="10.5703125" style="113" customWidth="1"/>
    <col min="13075" max="13314" width="9" style="113"/>
    <col min="13315" max="13315" width="46.28515625" style="113" customWidth="1"/>
    <col min="13316" max="13316" width="11.28515625" style="113" customWidth="1"/>
    <col min="13317" max="13317" width="14" style="113" customWidth="1"/>
    <col min="13318" max="13321" width="9" style="113"/>
    <col min="13322" max="13322" width="11.5703125" style="113" customWidth="1"/>
    <col min="13323" max="13323" width="12.42578125" style="113" customWidth="1"/>
    <col min="13324" max="13324" width="11.42578125" style="113" customWidth="1"/>
    <col min="13325" max="13325" width="11.5703125" style="113" customWidth="1"/>
    <col min="13326" max="13326" width="9.85546875" style="113" customWidth="1"/>
    <col min="13327" max="13328" width="9" style="113"/>
    <col min="13329" max="13329" width="11.140625" style="113" customWidth="1"/>
    <col min="13330" max="13330" width="10.5703125" style="113" customWidth="1"/>
    <col min="13331" max="13570" width="9" style="113"/>
    <col min="13571" max="13571" width="46.28515625" style="113" customWidth="1"/>
    <col min="13572" max="13572" width="11.28515625" style="113" customWidth="1"/>
    <col min="13573" max="13573" width="14" style="113" customWidth="1"/>
    <col min="13574" max="13577" width="9" style="113"/>
    <col min="13578" max="13578" width="11.5703125" style="113" customWidth="1"/>
    <col min="13579" max="13579" width="12.42578125" style="113" customWidth="1"/>
    <col min="13580" max="13580" width="11.42578125" style="113" customWidth="1"/>
    <col min="13581" max="13581" width="11.5703125" style="113" customWidth="1"/>
    <col min="13582" max="13582" width="9.85546875" style="113" customWidth="1"/>
    <col min="13583" max="13584" width="9" style="113"/>
    <col min="13585" max="13585" width="11.140625" style="113" customWidth="1"/>
    <col min="13586" max="13586" width="10.5703125" style="113" customWidth="1"/>
    <col min="13587" max="13826" width="9" style="113"/>
    <col min="13827" max="13827" width="46.28515625" style="113" customWidth="1"/>
    <col min="13828" max="13828" width="11.28515625" style="113" customWidth="1"/>
    <col min="13829" max="13829" width="14" style="113" customWidth="1"/>
    <col min="13830" max="13833" width="9" style="113"/>
    <col min="13834" max="13834" width="11.5703125" style="113" customWidth="1"/>
    <col min="13835" max="13835" width="12.42578125" style="113" customWidth="1"/>
    <col min="13836" max="13836" width="11.42578125" style="113" customWidth="1"/>
    <col min="13837" max="13837" width="11.5703125" style="113" customWidth="1"/>
    <col min="13838" max="13838" width="9.85546875" style="113" customWidth="1"/>
    <col min="13839" max="13840" width="9" style="113"/>
    <col min="13841" max="13841" width="11.140625" style="113" customWidth="1"/>
    <col min="13842" max="13842" width="10.5703125" style="113" customWidth="1"/>
    <col min="13843" max="14082" width="9" style="113"/>
    <col min="14083" max="14083" width="46.28515625" style="113" customWidth="1"/>
    <col min="14084" max="14084" width="11.28515625" style="113" customWidth="1"/>
    <col min="14085" max="14085" width="14" style="113" customWidth="1"/>
    <col min="14086" max="14089" width="9" style="113"/>
    <col min="14090" max="14090" width="11.5703125" style="113" customWidth="1"/>
    <col min="14091" max="14091" width="12.42578125" style="113" customWidth="1"/>
    <col min="14092" max="14092" width="11.42578125" style="113" customWidth="1"/>
    <col min="14093" max="14093" width="11.5703125" style="113" customWidth="1"/>
    <col min="14094" max="14094" width="9.85546875" style="113" customWidth="1"/>
    <col min="14095" max="14096" width="9" style="113"/>
    <col min="14097" max="14097" width="11.140625" style="113" customWidth="1"/>
    <col min="14098" max="14098" width="10.5703125" style="113" customWidth="1"/>
    <col min="14099" max="14338" width="9" style="113"/>
    <col min="14339" max="14339" width="46.28515625" style="113" customWidth="1"/>
    <col min="14340" max="14340" width="11.28515625" style="113" customWidth="1"/>
    <col min="14341" max="14341" width="14" style="113" customWidth="1"/>
    <col min="14342" max="14345" width="9" style="113"/>
    <col min="14346" max="14346" width="11.5703125" style="113" customWidth="1"/>
    <col min="14347" max="14347" width="12.42578125" style="113" customWidth="1"/>
    <col min="14348" max="14348" width="11.42578125" style="113" customWidth="1"/>
    <col min="14349" max="14349" width="11.5703125" style="113" customWidth="1"/>
    <col min="14350" max="14350" width="9.85546875" style="113" customWidth="1"/>
    <col min="14351" max="14352" width="9" style="113"/>
    <col min="14353" max="14353" width="11.140625" style="113" customWidth="1"/>
    <col min="14354" max="14354" width="10.5703125" style="113" customWidth="1"/>
    <col min="14355" max="14594" width="9" style="113"/>
    <col min="14595" max="14595" width="46.28515625" style="113" customWidth="1"/>
    <col min="14596" max="14596" width="11.28515625" style="113" customWidth="1"/>
    <col min="14597" max="14597" width="14" style="113" customWidth="1"/>
    <col min="14598" max="14601" width="9" style="113"/>
    <col min="14602" max="14602" width="11.5703125" style="113" customWidth="1"/>
    <col min="14603" max="14603" width="12.42578125" style="113" customWidth="1"/>
    <col min="14604" max="14604" width="11.42578125" style="113" customWidth="1"/>
    <col min="14605" max="14605" width="11.5703125" style="113" customWidth="1"/>
    <col min="14606" max="14606" width="9.85546875" style="113" customWidth="1"/>
    <col min="14607" max="14608" width="9" style="113"/>
    <col min="14609" max="14609" width="11.140625" style="113" customWidth="1"/>
    <col min="14610" max="14610" width="10.5703125" style="113" customWidth="1"/>
    <col min="14611" max="14850" width="9" style="113"/>
    <col min="14851" max="14851" width="46.28515625" style="113" customWidth="1"/>
    <col min="14852" max="14852" width="11.28515625" style="113" customWidth="1"/>
    <col min="14853" max="14853" width="14" style="113" customWidth="1"/>
    <col min="14854" max="14857" width="9" style="113"/>
    <col min="14858" max="14858" width="11.5703125" style="113" customWidth="1"/>
    <col min="14859" max="14859" width="12.42578125" style="113" customWidth="1"/>
    <col min="14860" max="14860" width="11.42578125" style="113" customWidth="1"/>
    <col min="14861" max="14861" width="11.5703125" style="113" customWidth="1"/>
    <col min="14862" max="14862" width="9.85546875" style="113" customWidth="1"/>
    <col min="14863" max="14864" width="9" style="113"/>
    <col min="14865" max="14865" width="11.140625" style="113" customWidth="1"/>
    <col min="14866" max="14866" width="10.5703125" style="113" customWidth="1"/>
    <col min="14867" max="15106" width="9" style="113"/>
    <col min="15107" max="15107" width="46.28515625" style="113" customWidth="1"/>
    <col min="15108" max="15108" width="11.28515625" style="113" customWidth="1"/>
    <col min="15109" max="15109" width="14" style="113" customWidth="1"/>
    <col min="15110" max="15113" width="9" style="113"/>
    <col min="15114" max="15114" width="11.5703125" style="113" customWidth="1"/>
    <col min="15115" max="15115" width="12.42578125" style="113" customWidth="1"/>
    <col min="15116" max="15116" width="11.42578125" style="113" customWidth="1"/>
    <col min="15117" max="15117" width="11.5703125" style="113" customWidth="1"/>
    <col min="15118" max="15118" width="9.85546875" style="113" customWidth="1"/>
    <col min="15119" max="15120" width="9" style="113"/>
    <col min="15121" max="15121" width="11.140625" style="113" customWidth="1"/>
    <col min="15122" max="15122" width="10.5703125" style="113" customWidth="1"/>
    <col min="15123" max="15362" width="9" style="113"/>
    <col min="15363" max="15363" width="46.28515625" style="113" customWidth="1"/>
    <col min="15364" max="15364" width="11.28515625" style="113" customWidth="1"/>
    <col min="15365" max="15365" width="14" style="113" customWidth="1"/>
    <col min="15366" max="15369" width="9" style="113"/>
    <col min="15370" max="15370" width="11.5703125" style="113" customWidth="1"/>
    <col min="15371" max="15371" width="12.42578125" style="113" customWidth="1"/>
    <col min="15372" max="15372" width="11.42578125" style="113" customWidth="1"/>
    <col min="15373" max="15373" width="11.5703125" style="113" customWidth="1"/>
    <col min="15374" max="15374" width="9.85546875" style="113" customWidth="1"/>
    <col min="15375" max="15376" width="9" style="113"/>
    <col min="15377" max="15377" width="11.140625" style="113" customWidth="1"/>
    <col min="15378" max="15378" width="10.5703125" style="113" customWidth="1"/>
    <col min="15379" max="15618" width="9" style="113"/>
    <col min="15619" max="15619" width="46.28515625" style="113" customWidth="1"/>
    <col min="15620" max="15620" width="11.28515625" style="113" customWidth="1"/>
    <col min="15621" max="15621" width="14" style="113" customWidth="1"/>
    <col min="15622" max="15625" width="9" style="113"/>
    <col min="15626" max="15626" width="11.5703125" style="113" customWidth="1"/>
    <col min="15627" max="15627" width="12.42578125" style="113" customWidth="1"/>
    <col min="15628" max="15628" width="11.42578125" style="113" customWidth="1"/>
    <col min="15629" max="15629" width="11.5703125" style="113" customWidth="1"/>
    <col min="15630" max="15630" width="9.85546875" style="113" customWidth="1"/>
    <col min="15631" max="15632" width="9" style="113"/>
    <col min="15633" max="15633" width="11.140625" style="113" customWidth="1"/>
    <col min="15634" max="15634" width="10.5703125" style="113" customWidth="1"/>
    <col min="15635" max="15874" width="9" style="113"/>
    <col min="15875" max="15875" width="46.28515625" style="113" customWidth="1"/>
    <col min="15876" max="15876" width="11.28515625" style="113" customWidth="1"/>
    <col min="15877" max="15877" width="14" style="113" customWidth="1"/>
    <col min="15878" max="15881" width="9" style="113"/>
    <col min="15882" max="15882" width="11.5703125" style="113" customWidth="1"/>
    <col min="15883" max="15883" width="12.42578125" style="113" customWidth="1"/>
    <col min="15884" max="15884" width="11.42578125" style="113" customWidth="1"/>
    <col min="15885" max="15885" width="11.5703125" style="113" customWidth="1"/>
    <col min="15886" max="15886" width="9.85546875" style="113" customWidth="1"/>
    <col min="15887" max="15888" width="9" style="113"/>
    <col min="15889" max="15889" width="11.140625" style="113" customWidth="1"/>
    <col min="15890" max="15890" width="10.5703125" style="113" customWidth="1"/>
    <col min="15891" max="16130" width="9" style="113"/>
    <col min="16131" max="16131" width="46.28515625" style="113" customWidth="1"/>
    <col min="16132" max="16132" width="11.28515625" style="113" customWidth="1"/>
    <col min="16133" max="16133" width="14" style="113" customWidth="1"/>
    <col min="16134" max="16137" width="9" style="113"/>
    <col min="16138" max="16138" width="11.5703125" style="113" customWidth="1"/>
    <col min="16139" max="16139" width="12.42578125" style="113" customWidth="1"/>
    <col min="16140" max="16140" width="11.42578125" style="113" customWidth="1"/>
    <col min="16141" max="16141" width="11.5703125" style="113" customWidth="1"/>
    <col min="16142" max="16142" width="9.85546875" style="113" customWidth="1"/>
    <col min="16143" max="16144" width="9" style="113"/>
    <col min="16145" max="16145" width="11.140625" style="113" customWidth="1"/>
    <col min="16146" max="16146" width="10.5703125" style="113" customWidth="1"/>
    <col min="16147" max="16384" width="9" style="113"/>
  </cols>
  <sheetData>
    <row r="1" spans="1:19" ht="18">
      <c r="A1" s="128"/>
      <c r="B1" s="129"/>
      <c r="C1" s="129"/>
      <c r="D1" s="130"/>
      <c r="E1" s="131"/>
      <c r="F1" s="131"/>
      <c r="G1" s="131"/>
      <c r="H1" s="131"/>
      <c r="I1" s="131"/>
      <c r="J1" s="132"/>
      <c r="K1" s="132"/>
      <c r="L1" s="132"/>
      <c r="M1" s="131"/>
      <c r="N1" s="131"/>
      <c r="O1" s="131"/>
      <c r="P1" s="131"/>
      <c r="Q1" s="131"/>
      <c r="R1" s="131"/>
      <c r="S1" s="133" t="s">
        <v>392</v>
      </c>
    </row>
    <row r="2" spans="1:19" ht="48.75" customHeight="1">
      <c r="A2" s="194" t="s">
        <v>396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</row>
    <row r="3" spans="1:19">
      <c r="A3" s="128"/>
      <c r="B3" s="129"/>
      <c r="C3" s="129"/>
      <c r="D3" s="130"/>
      <c r="E3" s="131"/>
      <c r="F3" s="131"/>
      <c r="G3" s="131"/>
      <c r="H3" s="131"/>
      <c r="I3" s="131"/>
      <c r="J3" s="132"/>
      <c r="K3" s="132"/>
      <c r="L3" s="132"/>
      <c r="M3" s="131"/>
      <c r="N3" s="131"/>
      <c r="O3" s="131"/>
      <c r="P3" s="131"/>
      <c r="Q3" s="131"/>
      <c r="R3" s="131"/>
      <c r="S3" s="134"/>
    </row>
    <row r="4" spans="1:19" ht="15" customHeight="1">
      <c r="A4" s="195" t="s">
        <v>8</v>
      </c>
      <c r="B4" s="198" t="s">
        <v>9</v>
      </c>
      <c r="C4" s="201" t="s">
        <v>11</v>
      </c>
      <c r="D4" s="198" t="s">
        <v>10</v>
      </c>
      <c r="E4" s="198" t="s">
        <v>12</v>
      </c>
      <c r="F4" s="202" t="s">
        <v>13</v>
      </c>
      <c r="G4" s="203"/>
      <c r="H4" s="203"/>
      <c r="I4" s="204"/>
      <c r="J4" s="201" t="s">
        <v>152</v>
      </c>
      <c r="K4" s="201" t="s">
        <v>153</v>
      </c>
      <c r="L4" s="202" t="s">
        <v>15</v>
      </c>
      <c r="M4" s="205"/>
      <c r="N4" s="205"/>
      <c r="O4" s="205"/>
      <c r="P4" s="205"/>
      <c r="Q4" s="205"/>
      <c r="R4" s="205"/>
      <c r="S4" s="206" t="s">
        <v>16</v>
      </c>
    </row>
    <row r="5" spans="1:19">
      <c r="A5" s="196"/>
      <c r="B5" s="199"/>
      <c r="C5" s="201"/>
      <c r="D5" s="199"/>
      <c r="E5" s="199"/>
      <c r="F5" s="209" t="s">
        <v>17</v>
      </c>
      <c r="G5" s="209" t="s">
        <v>18</v>
      </c>
      <c r="H5" s="211" t="s">
        <v>19</v>
      </c>
      <c r="I5" s="212"/>
      <c r="J5" s="201"/>
      <c r="K5" s="201"/>
      <c r="L5" s="211" t="s">
        <v>20</v>
      </c>
      <c r="M5" s="205"/>
      <c r="N5" s="205"/>
      <c r="O5" s="205"/>
      <c r="P5" s="205"/>
      <c r="Q5" s="205"/>
      <c r="R5" s="205"/>
      <c r="S5" s="207"/>
    </row>
    <row r="6" spans="1:19" ht="38.25">
      <c r="A6" s="197"/>
      <c r="B6" s="200"/>
      <c r="C6" s="201"/>
      <c r="D6" s="200"/>
      <c r="E6" s="200"/>
      <c r="F6" s="210"/>
      <c r="G6" s="210"/>
      <c r="H6" s="135" t="s">
        <v>21</v>
      </c>
      <c r="I6" s="135" t="s">
        <v>22</v>
      </c>
      <c r="J6" s="201"/>
      <c r="K6" s="201"/>
      <c r="L6" s="136" t="s">
        <v>23</v>
      </c>
      <c r="M6" s="136">
        <v>2019</v>
      </c>
      <c r="N6" s="136">
        <v>2020</v>
      </c>
      <c r="O6" s="136">
        <v>2021</v>
      </c>
      <c r="P6" s="136">
        <v>2022</v>
      </c>
      <c r="Q6" s="136">
        <v>2023</v>
      </c>
      <c r="R6" s="136" t="s">
        <v>306</v>
      </c>
      <c r="S6" s="208"/>
    </row>
    <row r="7" spans="1:19">
      <c r="A7" s="137">
        <v>1</v>
      </c>
      <c r="B7" s="136">
        <v>2</v>
      </c>
      <c r="C7" s="137">
        <v>3</v>
      </c>
      <c r="D7" s="136">
        <v>4</v>
      </c>
      <c r="E7" s="137">
        <v>5</v>
      </c>
      <c r="F7" s="136">
        <v>6</v>
      </c>
      <c r="G7" s="137">
        <v>7</v>
      </c>
      <c r="H7" s="136">
        <v>8</v>
      </c>
      <c r="I7" s="137">
        <v>9</v>
      </c>
      <c r="J7" s="136">
        <v>10</v>
      </c>
      <c r="K7" s="137">
        <v>11</v>
      </c>
      <c r="L7" s="136">
        <v>12</v>
      </c>
      <c r="M7" s="137">
        <v>13</v>
      </c>
      <c r="N7" s="136">
        <v>14</v>
      </c>
      <c r="O7" s="137">
        <v>15</v>
      </c>
      <c r="P7" s="136">
        <v>16</v>
      </c>
      <c r="Q7" s="137">
        <v>17</v>
      </c>
      <c r="R7" s="136">
        <v>18</v>
      </c>
      <c r="S7" s="137">
        <v>19</v>
      </c>
    </row>
    <row r="8" spans="1:19">
      <c r="A8" s="137">
        <v>1</v>
      </c>
      <c r="B8" s="136" t="s">
        <v>26</v>
      </c>
      <c r="C8" s="136"/>
      <c r="D8" s="136"/>
      <c r="E8" s="136"/>
      <c r="F8" s="136"/>
      <c r="G8" s="136"/>
      <c r="H8" s="136"/>
      <c r="I8" s="136"/>
      <c r="J8" s="138"/>
      <c r="K8" s="138"/>
      <c r="L8" s="136"/>
      <c r="M8" s="136"/>
      <c r="N8" s="136"/>
      <c r="O8" s="136"/>
      <c r="P8" s="136"/>
      <c r="Q8" s="136"/>
      <c r="R8" s="136"/>
      <c r="S8" s="136"/>
    </row>
    <row r="9" spans="1:19" ht="51">
      <c r="A9" s="139" t="s">
        <v>27</v>
      </c>
      <c r="B9" s="140" t="s">
        <v>28</v>
      </c>
      <c r="C9" s="140"/>
      <c r="D9" s="119" t="s">
        <v>29</v>
      </c>
      <c r="E9" s="141" t="s">
        <v>30</v>
      </c>
      <c r="F9" s="141"/>
      <c r="G9" s="141"/>
      <c r="H9" s="141"/>
      <c r="I9" s="141"/>
      <c r="J9" s="108">
        <v>2023</v>
      </c>
      <c r="K9" s="108">
        <v>2025</v>
      </c>
      <c r="L9" s="109">
        <f>SUM(M9:R9)</f>
        <v>323000</v>
      </c>
      <c r="M9" s="109"/>
      <c r="N9" s="109"/>
      <c r="O9" s="109"/>
      <c r="P9" s="109"/>
      <c r="Q9" s="109">
        <v>5000</v>
      </c>
      <c r="R9" s="109">
        <v>318000</v>
      </c>
      <c r="S9" s="141"/>
    </row>
    <row r="10" spans="1:19" ht="63.75">
      <c r="A10" s="139" t="s">
        <v>32</v>
      </c>
      <c r="B10" s="115" t="s">
        <v>399</v>
      </c>
      <c r="C10" s="140"/>
      <c r="D10" s="106" t="s">
        <v>303</v>
      </c>
      <c r="E10" s="141" t="s">
        <v>397</v>
      </c>
      <c r="F10" s="141"/>
      <c r="G10" s="141"/>
      <c r="H10" s="141"/>
      <c r="I10" s="141"/>
      <c r="J10" s="108">
        <v>2019</v>
      </c>
      <c r="K10" s="108">
        <v>2020</v>
      </c>
      <c r="L10" s="109">
        <f t="shared" ref="L10:L12" si="0">SUM(M10:R10)</f>
        <v>101500</v>
      </c>
      <c r="M10" s="102">
        <v>3500</v>
      </c>
      <c r="N10" s="102">
        <v>98000</v>
      </c>
      <c r="O10" s="102"/>
      <c r="P10" s="109"/>
      <c r="Q10" s="109"/>
      <c r="R10" s="109"/>
      <c r="S10" s="141"/>
    </row>
    <row r="11" spans="1:19" ht="63.75">
      <c r="A11" s="139" t="s">
        <v>401</v>
      </c>
      <c r="B11" s="115" t="s">
        <v>400</v>
      </c>
      <c r="C11" s="140"/>
      <c r="D11" s="106" t="s">
        <v>303</v>
      </c>
      <c r="E11" s="141" t="s">
        <v>397</v>
      </c>
      <c r="F11" s="141"/>
      <c r="G11" s="141"/>
      <c r="H11" s="141"/>
      <c r="I11" s="141"/>
      <c r="J11" s="108">
        <v>2019</v>
      </c>
      <c r="K11" s="108">
        <v>2020</v>
      </c>
      <c r="L11" s="109">
        <f t="shared" si="0"/>
        <v>14000</v>
      </c>
      <c r="M11" s="102">
        <v>1000</v>
      </c>
      <c r="N11" s="102">
        <v>13000</v>
      </c>
      <c r="O11" s="102"/>
      <c r="P11" s="109"/>
      <c r="Q11" s="109"/>
      <c r="R11" s="109"/>
      <c r="S11" s="141"/>
    </row>
    <row r="12" spans="1:19" ht="63.75">
      <c r="A12" s="139" t="s">
        <v>402</v>
      </c>
      <c r="B12" s="115" t="s">
        <v>405</v>
      </c>
      <c r="C12" s="142"/>
      <c r="D12" s="119" t="s">
        <v>29</v>
      </c>
      <c r="E12" s="141" t="s">
        <v>397</v>
      </c>
      <c r="F12" s="141"/>
      <c r="G12" s="141"/>
      <c r="H12" s="141"/>
      <c r="I12" s="141"/>
      <c r="J12" s="108">
        <v>2023</v>
      </c>
      <c r="K12" s="108">
        <v>2024</v>
      </c>
      <c r="L12" s="109">
        <f t="shared" si="0"/>
        <v>81000</v>
      </c>
      <c r="M12" s="109"/>
      <c r="N12" s="109"/>
      <c r="O12" s="109"/>
      <c r="P12" s="109"/>
      <c r="Q12" s="109">
        <v>81000</v>
      </c>
      <c r="R12" s="109"/>
      <c r="S12" s="141"/>
    </row>
    <row r="13" spans="1:19" ht="18" customHeight="1">
      <c r="A13" s="139"/>
      <c r="B13" s="140" t="s">
        <v>35</v>
      </c>
      <c r="C13" s="140"/>
      <c r="D13" s="119"/>
      <c r="E13" s="141"/>
      <c r="F13" s="141"/>
      <c r="G13" s="141"/>
      <c r="H13" s="141"/>
      <c r="I13" s="141"/>
      <c r="J13" s="108"/>
      <c r="K13" s="108"/>
      <c r="L13" s="125">
        <f>SUM(L9:L12)</f>
        <v>519500</v>
      </c>
      <c r="M13" s="125">
        <f t="shared" ref="M13:R13" si="1">SUM(M9:M12)</f>
        <v>4500</v>
      </c>
      <c r="N13" s="125">
        <f t="shared" si="1"/>
        <v>111000</v>
      </c>
      <c r="O13" s="125">
        <f t="shared" si="1"/>
        <v>0</v>
      </c>
      <c r="P13" s="125">
        <f t="shared" si="1"/>
        <v>0</v>
      </c>
      <c r="Q13" s="125">
        <f t="shared" si="1"/>
        <v>86000</v>
      </c>
      <c r="R13" s="125">
        <f t="shared" si="1"/>
        <v>318000</v>
      </c>
      <c r="S13" s="141"/>
    </row>
    <row r="14" spans="1:19">
      <c r="A14" s="143">
        <v>2</v>
      </c>
      <c r="B14" s="144" t="s">
        <v>44</v>
      </c>
      <c r="C14" s="144"/>
      <c r="D14" s="106"/>
      <c r="E14" s="107"/>
      <c r="F14" s="103"/>
      <c r="G14" s="103"/>
      <c r="H14" s="103"/>
      <c r="I14" s="103"/>
      <c r="J14" s="145"/>
      <c r="K14" s="145"/>
      <c r="L14" s="111"/>
      <c r="M14" s="111"/>
      <c r="N14" s="111"/>
      <c r="O14" s="111"/>
      <c r="P14" s="111"/>
      <c r="Q14" s="111"/>
      <c r="R14" s="111"/>
      <c r="S14" s="103"/>
    </row>
    <row r="15" spans="1:19" ht="51">
      <c r="A15" s="104" t="s">
        <v>384</v>
      </c>
      <c r="B15" s="105" t="s">
        <v>404</v>
      </c>
      <c r="C15" s="95" t="s">
        <v>264</v>
      </c>
      <c r="D15" s="106" t="s">
        <v>303</v>
      </c>
      <c r="E15" s="107" t="s">
        <v>40</v>
      </c>
      <c r="F15" s="103"/>
      <c r="G15" s="103"/>
      <c r="H15" s="103"/>
      <c r="I15" s="103"/>
      <c r="J15" s="108">
        <v>2021</v>
      </c>
      <c r="K15" s="108">
        <v>2021</v>
      </c>
      <c r="L15" s="109">
        <f t="shared" ref="L15:L18" si="2">SUM(M15:R15)</f>
        <v>3733</v>
      </c>
      <c r="M15" s="110"/>
      <c r="N15" s="111">
        <v>500</v>
      </c>
      <c r="O15" s="102">
        <v>3233</v>
      </c>
      <c r="P15" s="112"/>
      <c r="Q15" s="112"/>
      <c r="R15" s="112"/>
      <c r="S15" s="103"/>
    </row>
    <row r="16" spans="1:19" ht="51">
      <c r="A16" s="146" t="s">
        <v>385</v>
      </c>
      <c r="B16" s="105" t="s">
        <v>184</v>
      </c>
      <c r="C16" s="95" t="s">
        <v>185</v>
      </c>
      <c r="D16" s="106" t="s">
        <v>303</v>
      </c>
      <c r="E16" s="107" t="s">
        <v>40</v>
      </c>
      <c r="F16" s="103"/>
      <c r="G16" s="103"/>
      <c r="H16" s="103"/>
      <c r="I16" s="103"/>
      <c r="J16" s="108">
        <v>2020</v>
      </c>
      <c r="K16" s="108">
        <v>2020</v>
      </c>
      <c r="L16" s="109">
        <f t="shared" si="2"/>
        <v>4659</v>
      </c>
      <c r="M16" s="111"/>
      <c r="N16" s="111">
        <v>4659</v>
      </c>
      <c r="O16" s="102"/>
      <c r="P16" s="112"/>
      <c r="Q16" s="112"/>
      <c r="R16" s="112"/>
      <c r="S16" s="103"/>
    </row>
    <row r="17" spans="1:19" ht="25.5">
      <c r="A17" s="106" t="s">
        <v>386</v>
      </c>
      <c r="B17" s="105" t="s">
        <v>52</v>
      </c>
      <c r="C17" s="95" t="s">
        <v>193</v>
      </c>
      <c r="D17" s="106" t="s">
        <v>303</v>
      </c>
      <c r="E17" s="107" t="s">
        <v>40</v>
      </c>
      <c r="F17" s="95" t="s">
        <v>220</v>
      </c>
      <c r="G17" s="95" t="s">
        <v>221</v>
      </c>
      <c r="H17" s="95" t="s">
        <v>403</v>
      </c>
      <c r="I17" s="95" t="s">
        <v>403</v>
      </c>
      <c r="J17" s="108">
        <v>2019</v>
      </c>
      <c r="K17" s="108">
        <v>2022</v>
      </c>
      <c r="L17" s="109">
        <f t="shared" si="2"/>
        <v>900</v>
      </c>
      <c r="M17" s="109">
        <v>900</v>
      </c>
      <c r="N17" s="109"/>
      <c r="O17" s="109"/>
      <c r="P17" s="109"/>
      <c r="Q17" s="109"/>
      <c r="R17" s="109"/>
      <c r="S17" s="121"/>
    </row>
    <row r="18" spans="1:19" ht="51">
      <c r="A18" s="147" t="s">
        <v>387</v>
      </c>
      <c r="B18" s="148" t="s">
        <v>55</v>
      </c>
      <c r="C18" s="95" t="s">
        <v>193</v>
      </c>
      <c r="D18" s="119" t="s">
        <v>29</v>
      </c>
      <c r="E18" s="107" t="s">
        <v>40</v>
      </c>
      <c r="F18" s="148"/>
      <c r="G18" s="148"/>
      <c r="H18" s="148"/>
      <c r="I18" s="148"/>
      <c r="J18" s="108">
        <v>2023</v>
      </c>
      <c r="K18" s="108">
        <v>2029</v>
      </c>
      <c r="L18" s="109">
        <f t="shared" si="2"/>
        <v>13484</v>
      </c>
      <c r="M18" s="149">
        <v>4068</v>
      </c>
      <c r="N18" s="149">
        <v>4015</v>
      </c>
      <c r="O18" s="111">
        <v>5401</v>
      </c>
      <c r="P18" s="111"/>
      <c r="Q18" s="111"/>
      <c r="R18" s="111"/>
      <c r="S18" s="121"/>
    </row>
    <row r="19" spans="1:19">
      <c r="A19" s="147"/>
      <c r="B19" s="140" t="s">
        <v>57</v>
      </c>
      <c r="C19" s="140"/>
      <c r="D19" s="119"/>
      <c r="E19" s="107"/>
      <c r="F19" s="148"/>
      <c r="G19" s="148"/>
      <c r="H19" s="148"/>
      <c r="I19" s="148"/>
      <c r="J19" s="150"/>
      <c r="K19" s="150"/>
      <c r="L19" s="125">
        <f>SUM(L15:L18)</f>
        <v>22776</v>
      </c>
      <c r="M19" s="125">
        <f t="shared" ref="M19:R19" si="3">SUM(M15:M18)</f>
        <v>4968</v>
      </c>
      <c r="N19" s="125">
        <f t="shared" si="3"/>
        <v>9174</v>
      </c>
      <c r="O19" s="125">
        <f t="shared" si="3"/>
        <v>8634</v>
      </c>
      <c r="P19" s="125">
        <f t="shared" si="3"/>
        <v>0</v>
      </c>
      <c r="Q19" s="125">
        <f t="shared" si="3"/>
        <v>0</v>
      </c>
      <c r="R19" s="125">
        <f t="shared" si="3"/>
        <v>0</v>
      </c>
      <c r="S19" s="121"/>
    </row>
    <row r="20" spans="1:19">
      <c r="A20" s="151">
        <v>3</v>
      </c>
      <c r="B20" s="144" t="s">
        <v>58</v>
      </c>
      <c r="C20" s="144"/>
      <c r="D20" s="106"/>
      <c r="E20" s="107"/>
      <c r="F20" s="103"/>
      <c r="G20" s="103"/>
      <c r="H20" s="103"/>
      <c r="I20" s="103"/>
      <c r="J20" s="145"/>
      <c r="K20" s="145"/>
      <c r="L20" s="111"/>
      <c r="M20" s="111"/>
      <c r="N20" s="111"/>
      <c r="O20" s="111"/>
      <c r="P20" s="111"/>
      <c r="Q20" s="111"/>
      <c r="R20" s="111"/>
      <c r="S20" s="103"/>
    </row>
    <row r="21" spans="1:19" ht="51">
      <c r="A21" s="114" t="s">
        <v>388</v>
      </c>
      <c r="B21" s="105" t="s">
        <v>198</v>
      </c>
      <c r="C21" s="95" t="s">
        <v>193</v>
      </c>
      <c r="D21" s="119" t="s">
        <v>29</v>
      </c>
      <c r="E21" s="107" t="s">
        <v>40</v>
      </c>
      <c r="F21" s="95" t="s">
        <v>187</v>
      </c>
      <c r="G21" s="95" t="s">
        <v>199</v>
      </c>
      <c r="H21" s="95" t="s">
        <v>200</v>
      </c>
      <c r="I21" s="95" t="s">
        <v>201</v>
      </c>
      <c r="J21" s="108">
        <v>2022</v>
      </c>
      <c r="K21" s="108">
        <v>2022</v>
      </c>
      <c r="L21" s="109">
        <f t="shared" ref="L21:L26" si="4">SUM(M21:R21)</f>
        <v>8570</v>
      </c>
      <c r="M21" s="111"/>
      <c r="O21" s="112"/>
      <c r="P21" s="112">
        <v>8570</v>
      </c>
      <c r="Q21" s="112"/>
      <c r="R21" s="111"/>
      <c r="S21" s="103"/>
    </row>
    <row r="22" spans="1:19" ht="51">
      <c r="A22" s="114" t="s">
        <v>424</v>
      </c>
      <c r="B22" s="105" t="s">
        <v>208</v>
      </c>
      <c r="C22" s="95" t="s">
        <v>193</v>
      </c>
      <c r="D22" s="106" t="s">
        <v>303</v>
      </c>
      <c r="E22" s="107" t="s">
        <v>40</v>
      </c>
      <c r="F22" s="95" t="s">
        <v>187</v>
      </c>
      <c r="G22" s="95" t="s">
        <v>199</v>
      </c>
      <c r="H22" s="95" t="s">
        <v>209</v>
      </c>
      <c r="I22" s="95" t="s">
        <v>210</v>
      </c>
      <c r="J22" s="108">
        <v>2019</v>
      </c>
      <c r="K22" s="108">
        <v>2020</v>
      </c>
      <c r="L22" s="109">
        <f t="shared" si="4"/>
        <v>41098</v>
      </c>
      <c r="M22" s="102">
        <v>1500</v>
      </c>
      <c r="N22" s="102">
        <v>39598</v>
      </c>
      <c r="O22" s="112"/>
      <c r="P22" s="112"/>
      <c r="Q22" s="112"/>
      <c r="R22" s="109"/>
      <c r="S22" s="118"/>
    </row>
    <row r="23" spans="1:19" ht="51">
      <c r="A23" s="114" t="s">
        <v>425</v>
      </c>
      <c r="B23" s="105" t="s">
        <v>212</v>
      </c>
      <c r="C23" s="95" t="s">
        <v>193</v>
      </c>
      <c r="D23" s="106" t="s">
        <v>303</v>
      </c>
      <c r="E23" s="107" t="s">
        <v>40</v>
      </c>
      <c r="F23" s="95" t="s">
        <v>187</v>
      </c>
      <c r="G23" s="95" t="s">
        <v>199</v>
      </c>
      <c r="H23" s="95" t="s">
        <v>213</v>
      </c>
      <c r="I23" s="95" t="s">
        <v>214</v>
      </c>
      <c r="J23" s="108">
        <v>2020</v>
      </c>
      <c r="K23" s="108">
        <v>2021</v>
      </c>
      <c r="L23" s="109">
        <f t="shared" si="4"/>
        <v>31495</v>
      </c>
      <c r="M23" s="109"/>
      <c r="N23" s="102">
        <v>1559</v>
      </c>
      <c r="O23" s="102">
        <v>29936</v>
      </c>
      <c r="P23" s="109"/>
      <c r="Q23" s="109"/>
      <c r="R23" s="109"/>
      <c r="S23" s="118"/>
    </row>
    <row r="24" spans="1:19" ht="51">
      <c r="A24" s="114" t="s">
        <v>391</v>
      </c>
      <c r="B24" s="105" t="s">
        <v>216</v>
      </c>
      <c r="C24" s="95" t="s">
        <v>193</v>
      </c>
      <c r="D24" s="106" t="s">
        <v>303</v>
      </c>
      <c r="E24" s="107" t="s">
        <v>40</v>
      </c>
      <c r="F24" s="95" t="s">
        <v>187</v>
      </c>
      <c r="G24" s="95" t="s">
        <v>199</v>
      </c>
      <c r="H24" s="95" t="s">
        <v>406</v>
      </c>
      <c r="I24" s="95" t="s">
        <v>218</v>
      </c>
      <c r="J24" s="108">
        <v>2021</v>
      </c>
      <c r="K24" s="108">
        <v>2022</v>
      </c>
      <c r="L24" s="109">
        <f t="shared" si="4"/>
        <v>32531</v>
      </c>
      <c r="M24" s="109"/>
      <c r="N24" s="112"/>
      <c r="O24" s="102">
        <v>1633</v>
      </c>
      <c r="P24" s="102">
        <v>30898</v>
      </c>
      <c r="Q24" s="109"/>
      <c r="R24" s="109"/>
      <c r="S24" s="118"/>
    </row>
    <row r="25" spans="1:19" ht="76.5">
      <c r="A25" s="114" t="s">
        <v>426</v>
      </c>
      <c r="B25" s="105" t="s">
        <v>283</v>
      </c>
      <c r="C25" s="95" t="s">
        <v>304</v>
      </c>
      <c r="D25" s="106" t="s">
        <v>303</v>
      </c>
      <c r="E25" s="107" t="s">
        <v>40</v>
      </c>
      <c r="F25" s="95" t="s">
        <v>187</v>
      </c>
      <c r="G25" s="95" t="s">
        <v>199</v>
      </c>
      <c r="H25" s="95" t="s">
        <v>285</v>
      </c>
      <c r="I25" s="95" t="s">
        <v>286</v>
      </c>
      <c r="J25" s="108">
        <v>2020</v>
      </c>
      <c r="K25" s="108">
        <v>2020</v>
      </c>
      <c r="L25" s="109">
        <f>SUM(M25:R25)</f>
        <v>18117</v>
      </c>
      <c r="M25" s="112"/>
      <c r="N25" s="102">
        <v>2139</v>
      </c>
      <c r="O25" s="102">
        <v>15978</v>
      </c>
      <c r="P25" s="112"/>
      <c r="Q25" s="112"/>
      <c r="R25" s="109"/>
      <c r="S25" s="116"/>
    </row>
    <row r="26" spans="1:19" ht="51">
      <c r="A26" s="114" t="s">
        <v>427</v>
      </c>
      <c r="B26" s="105" t="s">
        <v>292</v>
      </c>
      <c r="C26" s="95" t="s">
        <v>284</v>
      </c>
      <c r="D26" s="106" t="s">
        <v>303</v>
      </c>
      <c r="E26" s="107" t="s">
        <v>40</v>
      </c>
      <c r="F26" s="95" t="s">
        <v>187</v>
      </c>
      <c r="G26" s="95" t="s">
        <v>199</v>
      </c>
      <c r="H26" s="95" t="s">
        <v>293</v>
      </c>
      <c r="I26" s="95" t="s">
        <v>294</v>
      </c>
      <c r="J26" s="108">
        <v>2019</v>
      </c>
      <c r="K26" s="108">
        <v>2021</v>
      </c>
      <c r="L26" s="109">
        <f t="shared" si="4"/>
        <v>65894</v>
      </c>
      <c r="M26" s="102">
        <v>25958</v>
      </c>
      <c r="N26" s="102">
        <v>17999</v>
      </c>
      <c r="O26" s="102">
        <v>21937</v>
      </c>
      <c r="P26" s="152"/>
      <c r="Q26" s="152"/>
      <c r="R26" s="152"/>
      <c r="S26" s="152"/>
    </row>
    <row r="27" spans="1:19" ht="25.5">
      <c r="A27" s="114" t="s">
        <v>428</v>
      </c>
      <c r="B27" s="105" t="s">
        <v>119</v>
      </c>
      <c r="C27" s="95" t="s">
        <v>284</v>
      </c>
      <c r="D27" s="106" t="s">
        <v>303</v>
      </c>
      <c r="E27" s="107" t="s">
        <v>40</v>
      </c>
      <c r="F27" s="95" t="s">
        <v>296</v>
      </c>
      <c r="G27" s="95" t="s">
        <v>221</v>
      </c>
      <c r="H27" s="95" t="s">
        <v>230</v>
      </c>
      <c r="I27" s="95" t="s">
        <v>230</v>
      </c>
      <c r="J27" s="108">
        <v>2019</v>
      </c>
      <c r="K27" s="108">
        <v>2019</v>
      </c>
      <c r="L27" s="109">
        <v>6200</v>
      </c>
      <c r="M27" s="102">
        <v>6200</v>
      </c>
      <c r="N27" s="112"/>
      <c r="O27" s="152"/>
      <c r="P27" s="152"/>
      <c r="Q27" s="152"/>
      <c r="R27" s="152"/>
      <c r="S27" s="152"/>
    </row>
    <row r="28" spans="1:19">
      <c r="A28" s="114" t="s">
        <v>429</v>
      </c>
      <c r="B28" s="115" t="s">
        <v>398</v>
      </c>
      <c r="C28" s="118"/>
      <c r="D28" s="106" t="s">
        <v>303</v>
      </c>
      <c r="E28" s="107" t="s">
        <v>40</v>
      </c>
      <c r="F28" s="118"/>
      <c r="G28" s="118"/>
      <c r="H28" s="118"/>
      <c r="I28" s="118"/>
      <c r="J28" s="108">
        <v>2019</v>
      </c>
      <c r="K28" s="108">
        <v>2019</v>
      </c>
      <c r="L28" s="102">
        <f>SUM(L21:L27)</f>
        <v>203905</v>
      </c>
      <c r="M28" s="102">
        <f t="shared" ref="M28:R28" si="5">SUM(M21:M27)</f>
        <v>33658</v>
      </c>
      <c r="N28" s="102">
        <f t="shared" si="5"/>
        <v>61295</v>
      </c>
      <c r="O28" s="102">
        <f t="shared" si="5"/>
        <v>69484</v>
      </c>
      <c r="P28" s="102">
        <f t="shared" si="5"/>
        <v>39468</v>
      </c>
      <c r="Q28" s="102">
        <f t="shared" si="5"/>
        <v>0</v>
      </c>
      <c r="R28" s="102">
        <f t="shared" si="5"/>
        <v>0</v>
      </c>
      <c r="S28" s="121"/>
    </row>
    <row r="29" spans="1:19" ht="51">
      <c r="A29" s="114" t="s">
        <v>430</v>
      </c>
      <c r="B29" s="118" t="s">
        <v>85</v>
      </c>
      <c r="C29" s="118"/>
      <c r="D29" s="119" t="s">
        <v>29</v>
      </c>
      <c r="E29" s="107" t="s">
        <v>40</v>
      </c>
      <c r="F29" s="118"/>
      <c r="G29" s="118"/>
      <c r="H29" s="118"/>
      <c r="I29" s="118"/>
      <c r="J29" s="108">
        <v>2023</v>
      </c>
      <c r="K29" s="108">
        <v>2029</v>
      </c>
      <c r="L29" s="109">
        <f t="shared" ref="L29:L37" si="6">SUM(M29:R29)</f>
        <v>494642</v>
      </c>
      <c r="M29" s="111"/>
      <c r="N29" s="111"/>
      <c r="O29" s="111"/>
      <c r="P29" s="111"/>
      <c r="Q29" s="111">
        <v>164880.66666666666</v>
      </c>
      <c r="R29" s="111">
        <v>329761.33333333337</v>
      </c>
      <c r="S29" s="121" t="s">
        <v>420</v>
      </c>
    </row>
    <row r="30" spans="1:19" ht="51">
      <c r="A30" s="114" t="s">
        <v>390</v>
      </c>
      <c r="B30" s="118" t="s">
        <v>88</v>
      </c>
      <c r="C30" s="118"/>
      <c r="D30" s="119" t="s">
        <v>29</v>
      </c>
      <c r="E30" s="120" t="s">
        <v>40</v>
      </c>
      <c r="F30" s="118"/>
      <c r="G30" s="118"/>
      <c r="H30" s="118"/>
      <c r="I30" s="118"/>
      <c r="J30" s="108">
        <v>2023</v>
      </c>
      <c r="K30" s="108">
        <v>2024</v>
      </c>
      <c r="L30" s="109">
        <f t="shared" si="6"/>
        <v>13835.999999999998</v>
      </c>
      <c r="M30" s="111"/>
      <c r="N30" s="111"/>
      <c r="O30" s="111"/>
      <c r="P30" s="111"/>
      <c r="Q30" s="111">
        <f>0.05*13836</f>
        <v>691.80000000000007</v>
      </c>
      <c r="R30" s="111">
        <f>13836*0.95</f>
        <v>13144.199999999999</v>
      </c>
      <c r="S30" s="121"/>
    </row>
    <row r="31" spans="1:19" ht="51">
      <c r="A31" s="114" t="s">
        <v>431</v>
      </c>
      <c r="B31" s="118" t="s">
        <v>423</v>
      </c>
      <c r="C31" s="118"/>
      <c r="D31" s="119" t="s">
        <v>29</v>
      </c>
      <c r="E31" s="120" t="s">
        <v>40</v>
      </c>
      <c r="F31" s="118"/>
      <c r="G31" s="118"/>
      <c r="H31" s="118"/>
      <c r="I31" s="118"/>
      <c r="J31" s="108">
        <v>2024</v>
      </c>
      <c r="K31" s="108">
        <v>2027</v>
      </c>
      <c r="L31" s="109">
        <f t="shared" si="6"/>
        <v>157857</v>
      </c>
      <c r="M31" s="111"/>
      <c r="N31" s="111"/>
      <c r="O31" s="111"/>
      <c r="P31" s="111"/>
      <c r="Q31" s="111"/>
      <c r="R31" s="111">
        <v>157857</v>
      </c>
      <c r="S31" s="121"/>
    </row>
    <row r="32" spans="1:19" ht="51">
      <c r="A32" s="114" t="s">
        <v>432</v>
      </c>
      <c r="B32" s="118" t="s">
        <v>109</v>
      </c>
      <c r="C32" s="118"/>
      <c r="D32" s="119" t="s">
        <v>29</v>
      </c>
      <c r="E32" s="120" t="s">
        <v>40</v>
      </c>
      <c r="F32" s="118"/>
      <c r="G32" s="118"/>
      <c r="H32" s="118"/>
      <c r="I32" s="118"/>
      <c r="J32" s="108">
        <v>2023</v>
      </c>
      <c r="K32" s="108">
        <v>2028</v>
      </c>
      <c r="L32" s="109">
        <f t="shared" si="6"/>
        <v>467991</v>
      </c>
      <c r="M32" s="111"/>
      <c r="N32" s="111"/>
      <c r="O32" s="111"/>
      <c r="P32" s="111"/>
      <c r="Q32" s="111">
        <v>66855.857142857145</v>
      </c>
      <c r="R32" s="111">
        <v>401135.14285714284</v>
      </c>
      <c r="S32" s="121"/>
    </row>
    <row r="33" spans="1:19" ht="51.75">
      <c r="A33" s="114" t="s">
        <v>433</v>
      </c>
      <c r="B33" s="103" t="s">
        <v>112</v>
      </c>
      <c r="C33" s="103"/>
      <c r="D33" s="119" t="s">
        <v>29</v>
      </c>
      <c r="E33" s="120" t="s">
        <v>40</v>
      </c>
      <c r="F33" s="103"/>
      <c r="G33" s="103"/>
      <c r="H33" s="103"/>
      <c r="I33" s="103"/>
      <c r="J33" s="108">
        <v>2023</v>
      </c>
      <c r="K33" s="108">
        <v>2028</v>
      </c>
      <c r="L33" s="109">
        <f t="shared" si="6"/>
        <v>294827</v>
      </c>
      <c r="M33" s="111"/>
      <c r="N33" s="111"/>
      <c r="O33" s="111"/>
      <c r="P33" s="111"/>
      <c r="Q33" s="111">
        <v>98275.666666666657</v>
      </c>
      <c r="R33" s="111">
        <v>196551.33333333334</v>
      </c>
      <c r="S33" s="103"/>
    </row>
    <row r="34" spans="1:19" ht="64.5">
      <c r="A34" s="114" t="s">
        <v>389</v>
      </c>
      <c r="B34" s="103" t="s">
        <v>114</v>
      </c>
      <c r="C34" s="103"/>
      <c r="D34" s="119" t="s">
        <v>29</v>
      </c>
      <c r="E34" s="120" t="s">
        <v>40</v>
      </c>
      <c r="F34" s="103"/>
      <c r="G34" s="103"/>
      <c r="H34" s="103"/>
      <c r="I34" s="103"/>
      <c r="J34" s="108">
        <v>2024</v>
      </c>
      <c r="K34" s="108">
        <v>2028</v>
      </c>
      <c r="L34" s="109">
        <f t="shared" si="6"/>
        <v>79093</v>
      </c>
      <c r="M34" s="111"/>
      <c r="N34" s="111"/>
      <c r="O34" s="111"/>
      <c r="P34" s="111"/>
      <c r="Q34" s="111"/>
      <c r="R34" s="111">
        <v>79093</v>
      </c>
      <c r="S34" s="121"/>
    </row>
    <row r="35" spans="1:19" ht="77.25">
      <c r="A35" s="114" t="s">
        <v>434</v>
      </c>
      <c r="B35" s="103" t="s">
        <v>116</v>
      </c>
      <c r="C35" s="103"/>
      <c r="D35" s="119" t="s">
        <v>29</v>
      </c>
      <c r="E35" s="120" t="s">
        <v>40</v>
      </c>
      <c r="F35" s="122"/>
      <c r="G35" s="103"/>
      <c r="H35" s="103"/>
      <c r="I35" s="103"/>
      <c r="J35" s="108">
        <v>2024</v>
      </c>
      <c r="K35" s="108">
        <v>2026</v>
      </c>
      <c r="L35" s="109">
        <f t="shared" si="6"/>
        <v>27793</v>
      </c>
      <c r="M35" s="111"/>
      <c r="N35" s="111"/>
      <c r="O35" s="111"/>
      <c r="P35" s="111"/>
      <c r="Q35" s="111"/>
      <c r="R35" s="111">
        <v>27793</v>
      </c>
      <c r="S35" s="121"/>
    </row>
    <row r="36" spans="1:19" ht="51">
      <c r="A36" s="114" t="s">
        <v>435</v>
      </c>
      <c r="B36" s="115" t="s">
        <v>415</v>
      </c>
      <c r="C36" s="101" t="s">
        <v>264</v>
      </c>
      <c r="E36" s="101" t="s">
        <v>40</v>
      </c>
      <c r="F36" s="101"/>
      <c r="G36" s="101"/>
      <c r="H36" s="101"/>
      <c r="I36" s="101"/>
      <c r="J36" s="101" t="s">
        <v>142</v>
      </c>
      <c r="K36" s="101" t="s">
        <v>142</v>
      </c>
      <c r="L36" s="109">
        <f t="shared" si="6"/>
        <v>2650</v>
      </c>
      <c r="M36" s="111"/>
      <c r="N36" s="102">
        <v>0</v>
      </c>
      <c r="O36" s="102">
        <v>2650</v>
      </c>
      <c r="P36" s="111"/>
      <c r="Q36" s="111"/>
      <c r="R36" s="111"/>
      <c r="S36" s="103"/>
    </row>
    <row r="37" spans="1:19" ht="76.5">
      <c r="A37" s="114" t="s">
        <v>436</v>
      </c>
      <c r="B37" s="115" t="s">
        <v>416</v>
      </c>
      <c r="C37" s="101" t="s">
        <v>264</v>
      </c>
      <c r="D37" s="152"/>
      <c r="E37" s="101" t="s">
        <v>40</v>
      </c>
      <c r="F37" s="101" t="s">
        <v>417</v>
      </c>
      <c r="G37" s="101" t="s">
        <v>199</v>
      </c>
      <c r="H37" s="101" t="s">
        <v>418</v>
      </c>
      <c r="I37" s="101" t="s">
        <v>419</v>
      </c>
      <c r="J37" s="101" t="s">
        <v>142</v>
      </c>
      <c r="K37" s="101" t="s">
        <v>175</v>
      </c>
      <c r="L37" s="109">
        <f t="shared" si="6"/>
        <v>16169</v>
      </c>
      <c r="M37" s="111"/>
      <c r="N37" s="102">
        <v>844</v>
      </c>
      <c r="O37" s="102">
        <v>15325</v>
      </c>
      <c r="P37" s="111"/>
      <c r="Q37" s="111"/>
      <c r="R37" s="111"/>
      <c r="S37" s="103"/>
    </row>
    <row r="38" spans="1:19">
      <c r="A38" s="137">
        <v>4</v>
      </c>
      <c r="B38" s="153" t="s">
        <v>125</v>
      </c>
      <c r="C38" s="153"/>
      <c r="D38" s="106"/>
      <c r="E38" s="107"/>
      <c r="F38" s="154"/>
      <c r="G38" s="154"/>
      <c r="H38" s="154"/>
      <c r="I38" s="154"/>
      <c r="J38" s="108"/>
      <c r="K38" s="108"/>
      <c r="L38" s="109"/>
      <c r="M38" s="109"/>
      <c r="N38" s="109"/>
      <c r="O38" s="109"/>
      <c r="P38" s="109"/>
      <c r="Q38" s="109"/>
      <c r="R38" s="109"/>
      <c r="S38" s="103"/>
    </row>
    <row r="39" spans="1:19" ht="51">
      <c r="A39" s="147">
        <v>4.0999999999999996</v>
      </c>
      <c r="B39" s="155" t="s">
        <v>127</v>
      </c>
      <c r="C39" s="101" t="s">
        <v>264</v>
      </c>
      <c r="D39" s="106" t="s">
        <v>303</v>
      </c>
      <c r="E39" s="107" t="s">
        <v>40</v>
      </c>
      <c r="F39" s="95" t="s">
        <v>187</v>
      </c>
      <c r="G39" s="95" t="s">
        <v>188</v>
      </c>
      <c r="H39" s="95" t="s">
        <v>189</v>
      </c>
      <c r="I39" s="95" t="s">
        <v>190</v>
      </c>
      <c r="J39" s="108">
        <v>2021</v>
      </c>
      <c r="K39" s="108">
        <v>2021</v>
      </c>
      <c r="L39" s="109">
        <f>SUM(M39:R39)</f>
        <v>4659</v>
      </c>
      <c r="M39" s="111"/>
      <c r="N39" s="112">
        <v>0</v>
      </c>
      <c r="O39" s="111">
        <v>4659</v>
      </c>
      <c r="P39" s="111"/>
      <c r="Q39" s="111"/>
      <c r="R39" s="111"/>
      <c r="S39" s="103"/>
    </row>
    <row r="40" spans="1:19">
      <c r="A40" s="147"/>
      <c r="B40" s="140" t="s">
        <v>129</v>
      </c>
      <c r="C40" s="140"/>
      <c r="D40" s="106"/>
      <c r="E40" s="107"/>
      <c r="F40" s="103"/>
      <c r="G40" s="103"/>
      <c r="H40" s="103"/>
      <c r="I40" s="103"/>
      <c r="J40" s="145"/>
      <c r="K40" s="145"/>
      <c r="L40" s="125">
        <f>M40+N40+O40+R40+P40+Q40</f>
        <v>4659</v>
      </c>
      <c r="M40" s="156">
        <f>M39</f>
        <v>0</v>
      </c>
      <c r="N40" s="156">
        <f>N39</f>
        <v>0</v>
      </c>
      <c r="O40" s="156">
        <f t="shared" ref="O40:R40" si="7">O39</f>
        <v>4659</v>
      </c>
      <c r="P40" s="156">
        <f t="shared" si="7"/>
        <v>0</v>
      </c>
      <c r="Q40" s="156">
        <f t="shared" si="7"/>
        <v>0</v>
      </c>
      <c r="R40" s="156">
        <f t="shared" si="7"/>
        <v>0</v>
      </c>
      <c r="S40" s="103"/>
    </row>
    <row r="41" spans="1:19">
      <c r="A41" s="137">
        <v>5</v>
      </c>
      <c r="B41" s="144" t="s">
        <v>131</v>
      </c>
      <c r="C41" s="144"/>
      <c r="D41" s="106"/>
      <c r="E41" s="107"/>
      <c r="F41" s="103"/>
      <c r="G41" s="103"/>
      <c r="H41" s="103"/>
      <c r="I41" s="103"/>
      <c r="J41" s="145"/>
      <c r="K41" s="145"/>
      <c r="L41" s="111"/>
      <c r="M41" s="111"/>
      <c r="N41" s="111"/>
      <c r="O41" s="111"/>
      <c r="P41" s="111"/>
      <c r="Q41" s="111"/>
      <c r="R41" s="111"/>
      <c r="S41" s="103"/>
    </row>
    <row r="42" spans="1:19" ht="51">
      <c r="A42" s="147">
        <v>5.0999999999999996</v>
      </c>
      <c r="B42" s="155" t="s">
        <v>133</v>
      </c>
      <c r="C42" s="101" t="s">
        <v>264</v>
      </c>
      <c r="D42" s="106" t="s">
        <v>303</v>
      </c>
      <c r="E42" s="107" t="s">
        <v>40</v>
      </c>
      <c r="F42" s="103"/>
      <c r="G42" s="103"/>
      <c r="H42" s="103"/>
      <c r="I42" s="103"/>
      <c r="J42" s="108">
        <v>2019</v>
      </c>
      <c r="K42" s="108">
        <v>2021</v>
      </c>
      <c r="L42" s="109">
        <f>SUM(M42:R42)</f>
        <v>20000</v>
      </c>
      <c r="M42" s="111">
        <v>500</v>
      </c>
      <c r="N42" s="111">
        <v>10500</v>
      </c>
      <c r="O42" s="111">
        <v>9000</v>
      </c>
      <c r="P42" s="111"/>
      <c r="Q42" s="111"/>
      <c r="R42" s="111"/>
      <c r="S42" s="103"/>
    </row>
    <row r="43" spans="1:19">
      <c r="A43" s="147"/>
      <c r="B43" s="140" t="s">
        <v>138</v>
      </c>
      <c r="C43" s="140"/>
      <c r="D43" s="119"/>
      <c r="E43" s="107"/>
      <c r="F43" s="154"/>
      <c r="G43" s="154"/>
      <c r="H43" s="154"/>
      <c r="I43" s="154"/>
      <c r="J43" s="108"/>
      <c r="K43" s="108"/>
      <c r="L43" s="125">
        <f>M43+N43+O43+R43+P43+Q43</f>
        <v>20000</v>
      </c>
      <c r="M43" s="156">
        <f>SUM(M42:M42)</f>
        <v>500</v>
      </c>
      <c r="N43" s="156">
        <f t="shared" ref="N43:R43" si="8">SUM(N42:N42)</f>
        <v>10500</v>
      </c>
      <c r="O43" s="156">
        <f t="shared" si="8"/>
        <v>9000</v>
      </c>
      <c r="P43" s="156">
        <f t="shared" si="8"/>
        <v>0</v>
      </c>
      <c r="Q43" s="156">
        <f t="shared" si="8"/>
        <v>0</v>
      </c>
      <c r="R43" s="156">
        <f t="shared" si="8"/>
        <v>0</v>
      </c>
      <c r="S43" s="103"/>
    </row>
  </sheetData>
  <mergeCells count="15">
    <mergeCell ref="A2:S2"/>
    <mergeCell ref="A4:A6"/>
    <mergeCell ref="B4:B6"/>
    <mergeCell ref="C4:C6"/>
    <mergeCell ref="D4:D6"/>
    <mergeCell ref="E4:E6"/>
    <mergeCell ref="F4:I4"/>
    <mergeCell ref="J4:J6"/>
    <mergeCell ref="K4:K6"/>
    <mergeCell ref="L4:R4"/>
    <mergeCell ref="S4:S6"/>
    <mergeCell ref="F5:F6"/>
    <mergeCell ref="G5:G6"/>
    <mergeCell ref="H5:I5"/>
    <mergeCell ref="L5:R5"/>
  </mergeCells>
  <pageMargins left="0.31496062992125984" right="0.23622047244094491" top="0.74803149606299213" bottom="0.74803149606299213" header="0.31496062992125984" footer="0.31496062992125984"/>
  <pageSetup paperSize="9" scale="53" fitToHeight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48"/>
  <sheetViews>
    <sheetView tabSelected="1" view="pageBreakPreview" topLeftCell="A40" zoomScale="80" zoomScaleNormal="70" zoomScaleSheetLayoutView="80" workbookViewId="0">
      <selection activeCell="A47" sqref="A47:I47"/>
    </sheetView>
  </sheetViews>
  <sheetFormatPr defaultColWidth="9.140625" defaultRowHeight="15"/>
  <cols>
    <col min="1" max="1" width="9.140625" style="1"/>
    <col min="2" max="2" width="44.28515625" style="1" customWidth="1"/>
    <col min="3" max="3" width="48.7109375" style="1" customWidth="1"/>
    <col min="4" max="4" width="9.140625" style="1" customWidth="1"/>
    <col min="5" max="5" width="12.7109375" style="1" customWidth="1"/>
    <col min="6" max="6" width="14.85546875" style="1" customWidth="1"/>
    <col min="7" max="7" width="15.5703125" style="1" customWidth="1"/>
    <col min="8" max="8" width="17.5703125" style="1" customWidth="1"/>
    <col min="9" max="9" width="14" style="1" customWidth="1"/>
    <col min="10" max="16384" width="9.140625" style="1"/>
  </cols>
  <sheetData>
    <row r="1" spans="1:9" ht="21">
      <c r="I1" s="124" t="s">
        <v>393</v>
      </c>
    </row>
    <row r="2" spans="1:9" ht="61.5" customHeight="1">
      <c r="A2" s="213" t="s">
        <v>395</v>
      </c>
      <c r="B2" s="213"/>
      <c r="C2" s="213"/>
      <c r="D2" s="213"/>
      <c r="E2" s="213"/>
      <c r="F2" s="213"/>
      <c r="G2" s="213"/>
      <c r="H2" s="213"/>
      <c r="I2" s="213"/>
    </row>
    <row r="4" spans="1:9" ht="60.75" customHeight="1">
      <c r="A4" s="2" t="s">
        <v>7</v>
      </c>
      <c r="B4" s="4" t="s">
        <v>3</v>
      </c>
      <c r="C4" s="4" t="s">
        <v>5</v>
      </c>
      <c r="D4" s="4" t="s">
        <v>1</v>
      </c>
      <c r="E4" s="4" t="s">
        <v>2</v>
      </c>
      <c r="F4" s="3" t="s">
        <v>141</v>
      </c>
      <c r="G4" s="2" t="s">
        <v>382</v>
      </c>
      <c r="H4" s="2" t="s">
        <v>381</v>
      </c>
      <c r="I4" s="3" t="s">
        <v>383</v>
      </c>
    </row>
    <row r="5" spans="1:9" ht="89.25">
      <c r="A5" s="214">
        <v>2</v>
      </c>
      <c r="B5" s="222" t="s">
        <v>307</v>
      </c>
      <c r="C5" s="222" t="s">
        <v>308</v>
      </c>
      <c r="D5" s="228">
        <v>4147</v>
      </c>
      <c r="E5" s="229">
        <v>0.4541</v>
      </c>
      <c r="F5" s="219" t="s">
        <v>305</v>
      </c>
      <c r="G5" s="220">
        <v>5</v>
      </c>
      <c r="H5" s="220">
        <v>70</v>
      </c>
      <c r="I5" s="221">
        <v>0.23650000000000002</v>
      </c>
    </row>
    <row r="6" spans="1:9" ht="51">
      <c r="A6" s="214">
        <v>3</v>
      </c>
      <c r="B6" s="222" t="s">
        <v>421</v>
      </c>
      <c r="C6" s="222" t="s">
        <v>422</v>
      </c>
      <c r="D6" s="217">
        <v>4541</v>
      </c>
      <c r="E6" s="226">
        <v>3.5000000000000003E-2</v>
      </c>
      <c r="F6" s="219" t="s">
        <v>305</v>
      </c>
      <c r="G6" s="220">
        <v>10</v>
      </c>
      <c r="H6" s="220">
        <v>50</v>
      </c>
      <c r="I6" s="221">
        <v>0.47300000000000003</v>
      </c>
    </row>
    <row r="7" spans="1:9" ht="38.25">
      <c r="A7" s="214">
        <v>5</v>
      </c>
      <c r="B7" s="222" t="s">
        <v>146</v>
      </c>
      <c r="C7" s="222" t="s">
        <v>309</v>
      </c>
      <c r="D7" s="217">
        <v>4283</v>
      </c>
      <c r="E7" s="226">
        <v>9.5000000000000001E-2</v>
      </c>
      <c r="F7" s="219" t="s">
        <v>305</v>
      </c>
      <c r="G7" s="220">
        <v>10</v>
      </c>
      <c r="H7" s="220">
        <v>50</v>
      </c>
      <c r="I7" s="221">
        <v>0.47300000000000003</v>
      </c>
    </row>
    <row r="8" spans="1:9" ht="59.25" customHeight="1">
      <c r="A8" s="214">
        <v>6</v>
      </c>
      <c r="B8" s="222" t="s">
        <v>310</v>
      </c>
      <c r="C8" s="235" t="s">
        <v>311</v>
      </c>
      <c r="D8" s="223">
        <v>3740</v>
      </c>
      <c r="E8" s="236">
        <v>0.43099999999999999</v>
      </c>
      <c r="F8" s="219" t="s">
        <v>305</v>
      </c>
      <c r="G8" s="220">
        <v>15</v>
      </c>
      <c r="H8" s="220">
        <v>70</v>
      </c>
      <c r="I8" s="221">
        <v>0.70950000000000002</v>
      </c>
    </row>
    <row r="9" spans="1:9" ht="63.75">
      <c r="A9" s="214">
        <v>7</v>
      </c>
      <c r="B9" s="222" t="s">
        <v>4</v>
      </c>
      <c r="C9" s="222" t="s">
        <v>312</v>
      </c>
      <c r="D9" s="223">
        <v>3487</v>
      </c>
      <c r="E9" s="224">
        <v>0.63419999999999999</v>
      </c>
      <c r="F9" s="219" t="s">
        <v>305</v>
      </c>
      <c r="G9" s="220">
        <v>15</v>
      </c>
      <c r="H9" s="220">
        <v>70</v>
      </c>
      <c r="I9" s="221">
        <v>0.70950000000000002</v>
      </c>
    </row>
    <row r="10" spans="1:9" ht="51">
      <c r="A10" s="214">
        <v>8</v>
      </c>
      <c r="B10" s="222" t="s">
        <v>313</v>
      </c>
      <c r="C10" s="222" t="s">
        <v>149</v>
      </c>
      <c r="D10" s="217">
        <v>3945</v>
      </c>
      <c r="E10" s="226">
        <v>0.75164399999999998</v>
      </c>
      <c r="F10" s="219" t="s">
        <v>305</v>
      </c>
      <c r="G10" s="220">
        <v>15</v>
      </c>
      <c r="H10" s="220">
        <v>80</v>
      </c>
      <c r="I10" s="221">
        <v>0.70950000000000002</v>
      </c>
    </row>
    <row r="11" spans="1:9" ht="38.25">
      <c r="A11" s="214">
        <v>9</v>
      </c>
      <c r="B11" s="222" t="s">
        <v>150</v>
      </c>
      <c r="C11" s="222" t="s">
        <v>314</v>
      </c>
      <c r="D11" s="217">
        <v>4609</v>
      </c>
      <c r="E11" s="226">
        <v>3.6999999999999998E-2</v>
      </c>
      <c r="F11" s="219" t="s">
        <v>305</v>
      </c>
      <c r="G11" s="220">
        <v>20</v>
      </c>
      <c r="H11" s="220">
        <v>50</v>
      </c>
      <c r="I11" s="221">
        <v>0.94600000000000006</v>
      </c>
    </row>
    <row r="12" spans="1:9" ht="48" customHeight="1">
      <c r="A12" s="214">
        <v>10</v>
      </c>
      <c r="B12" s="222" t="s">
        <v>421</v>
      </c>
      <c r="C12" s="222" t="s">
        <v>315</v>
      </c>
      <c r="D12" s="217">
        <v>4803</v>
      </c>
      <c r="E12" s="226">
        <v>4.2299999999999997E-2</v>
      </c>
      <c r="F12" s="219" t="s">
        <v>305</v>
      </c>
      <c r="G12" s="220">
        <v>20</v>
      </c>
      <c r="H12" s="220">
        <v>50</v>
      </c>
      <c r="I12" s="221">
        <v>0.94600000000000006</v>
      </c>
    </row>
    <row r="13" spans="1:9" ht="38.25">
      <c r="A13" s="214">
        <v>11</v>
      </c>
      <c r="B13" s="215" t="s">
        <v>316</v>
      </c>
      <c r="C13" s="216" t="s">
        <v>317</v>
      </c>
      <c r="D13" s="217">
        <v>2830</v>
      </c>
      <c r="E13" s="218">
        <v>9.8809999999999995E-2</v>
      </c>
      <c r="F13" s="219" t="s">
        <v>305</v>
      </c>
      <c r="G13" s="220">
        <v>20</v>
      </c>
      <c r="H13" s="220">
        <v>50</v>
      </c>
      <c r="I13" s="221">
        <v>0.94600000000000006</v>
      </c>
    </row>
    <row r="14" spans="1:9" ht="51">
      <c r="A14" s="214">
        <v>12</v>
      </c>
      <c r="B14" s="215" t="s">
        <v>147</v>
      </c>
      <c r="C14" s="222" t="s">
        <v>318</v>
      </c>
      <c r="D14" s="217">
        <v>4457</v>
      </c>
      <c r="E14" s="218">
        <v>9.9636000000000002E-2</v>
      </c>
      <c r="F14" s="219" t="s">
        <v>305</v>
      </c>
      <c r="G14" s="220">
        <v>20</v>
      </c>
      <c r="H14" s="220">
        <v>50</v>
      </c>
      <c r="I14" s="221">
        <v>0.94600000000000006</v>
      </c>
    </row>
    <row r="15" spans="1:9" ht="89.25">
      <c r="A15" s="214">
        <v>13</v>
      </c>
      <c r="B15" s="222" t="s">
        <v>319</v>
      </c>
      <c r="C15" s="222" t="s">
        <v>320</v>
      </c>
      <c r="D15" s="228">
        <v>4909</v>
      </c>
      <c r="E15" s="237">
        <v>0.55723</v>
      </c>
      <c r="F15" s="219" t="s">
        <v>305</v>
      </c>
      <c r="G15" s="220">
        <v>20</v>
      </c>
      <c r="H15" s="220">
        <v>70</v>
      </c>
      <c r="I15" s="221">
        <v>0.94600000000000006</v>
      </c>
    </row>
    <row r="16" spans="1:9" ht="51">
      <c r="A16" s="214">
        <v>14</v>
      </c>
      <c r="B16" s="222" t="s">
        <v>321</v>
      </c>
      <c r="C16" s="222" t="s">
        <v>322</v>
      </c>
      <c r="D16" s="217">
        <v>3972</v>
      </c>
      <c r="E16" s="226">
        <v>0.2591</v>
      </c>
      <c r="F16" s="219" t="s">
        <v>305</v>
      </c>
      <c r="G16" s="220">
        <v>20</v>
      </c>
      <c r="H16" s="220">
        <v>80</v>
      </c>
      <c r="I16" s="221">
        <v>0.94600000000000006</v>
      </c>
    </row>
    <row r="17" spans="1:9" ht="78.75" customHeight="1">
      <c r="A17" s="214">
        <v>15</v>
      </c>
      <c r="B17" s="222" t="s">
        <v>0</v>
      </c>
      <c r="C17" s="222" t="s">
        <v>323</v>
      </c>
      <c r="D17" s="228">
        <v>3574</v>
      </c>
      <c r="E17" s="226">
        <v>1.8440240000000001</v>
      </c>
      <c r="F17" s="219" t="s">
        <v>305</v>
      </c>
      <c r="G17" s="220">
        <v>20</v>
      </c>
      <c r="H17" s="220">
        <v>125</v>
      </c>
      <c r="I17" s="221">
        <v>1.1200000000000001</v>
      </c>
    </row>
    <row r="18" spans="1:9" ht="38.25">
      <c r="A18" s="214">
        <v>16</v>
      </c>
      <c r="B18" s="222" t="s">
        <v>324</v>
      </c>
      <c r="C18" s="222" t="s">
        <v>325</v>
      </c>
      <c r="D18" s="228">
        <v>4908</v>
      </c>
      <c r="E18" s="226">
        <v>9.4E-2</v>
      </c>
      <c r="F18" s="219" t="s">
        <v>305</v>
      </c>
      <c r="G18" s="220">
        <v>25</v>
      </c>
      <c r="H18" s="220">
        <v>50</v>
      </c>
      <c r="I18" s="221">
        <v>1.1825000000000001</v>
      </c>
    </row>
    <row r="19" spans="1:9" ht="38.25">
      <c r="A19" s="214">
        <v>18</v>
      </c>
      <c r="B19" s="222" t="s">
        <v>326</v>
      </c>
      <c r="C19" s="222" t="s">
        <v>327</v>
      </c>
      <c r="D19" s="217">
        <v>4282</v>
      </c>
      <c r="E19" s="230">
        <v>0.04</v>
      </c>
      <c r="F19" s="219" t="s">
        <v>305</v>
      </c>
      <c r="G19" s="220">
        <v>30</v>
      </c>
      <c r="H19" s="220">
        <v>50</v>
      </c>
      <c r="I19" s="221">
        <v>1.419</v>
      </c>
    </row>
    <row r="20" spans="1:9" ht="25.5">
      <c r="A20" s="214">
        <v>19</v>
      </c>
      <c r="B20" s="238" t="s">
        <v>328</v>
      </c>
      <c r="C20" s="222" t="s">
        <v>329</v>
      </c>
      <c r="D20" s="223">
        <v>3779</v>
      </c>
      <c r="E20" s="239">
        <v>4.299E-2</v>
      </c>
      <c r="F20" s="219" t="s">
        <v>305</v>
      </c>
      <c r="G20" s="240">
        <v>30</v>
      </c>
      <c r="H20" s="240">
        <v>50</v>
      </c>
      <c r="I20" s="221">
        <v>1.419</v>
      </c>
    </row>
    <row r="21" spans="1:9" ht="38.25">
      <c r="A21" s="214">
        <v>20</v>
      </c>
      <c r="B21" s="222" t="s">
        <v>151</v>
      </c>
      <c r="C21" s="216" t="s">
        <v>330</v>
      </c>
      <c r="D21" s="217">
        <v>4746</v>
      </c>
      <c r="E21" s="226">
        <v>6.0100000000000001E-2</v>
      </c>
      <c r="F21" s="219" t="s">
        <v>305</v>
      </c>
      <c r="G21" s="220">
        <v>30</v>
      </c>
      <c r="H21" s="220">
        <v>50</v>
      </c>
      <c r="I21" s="221">
        <v>1.419</v>
      </c>
    </row>
    <row r="22" spans="1:9" ht="25.5">
      <c r="A22" s="214">
        <v>21</v>
      </c>
      <c r="B22" s="241" t="s">
        <v>331</v>
      </c>
      <c r="C22" s="241" t="s">
        <v>332</v>
      </c>
      <c r="D22" s="223">
        <v>3634</v>
      </c>
      <c r="E22" s="242">
        <v>8.8599999999999998E-2</v>
      </c>
      <c r="F22" s="219" t="s">
        <v>305</v>
      </c>
      <c r="G22" s="220">
        <v>30</v>
      </c>
      <c r="H22" s="220">
        <v>50</v>
      </c>
      <c r="I22" s="221">
        <v>1.419</v>
      </c>
    </row>
    <row r="23" spans="1:9" ht="60" customHeight="1">
      <c r="A23" s="214">
        <v>22</v>
      </c>
      <c r="B23" s="215" t="s">
        <v>333</v>
      </c>
      <c r="C23" s="216" t="s">
        <v>334</v>
      </c>
      <c r="D23" s="217">
        <v>3458</v>
      </c>
      <c r="E23" s="218">
        <v>0.35120000000000001</v>
      </c>
      <c r="F23" s="219" t="s">
        <v>305</v>
      </c>
      <c r="G23" s="220">
        <v>30</v>
      </c>
      <c r="H23" s="220">
        <v>50</v>
      </c>
      <c r="I23" s="221">
        <v>1.419</v>
      </c>
    </row>
    <row r="24" spans="1:9" ht="38.25">
      <c r="A24" s="214">
        <v>23</v>
      </c>
      <c r="B24" s="222" t="s">
        <v>335</v>
      </c>
      <c r="C24" s="222" t="s">
        <v>336</v>
      </c>
      <c r="D24" s="217">
        <v>4764</v>
      </c>
      <c r="E24" s="226">
        <v>9.4899999999999998E-2</v>
      </c>
      <c r="F24" s="219" t="s">
        <v>305</v>
      </c>
      <c r="G24" s="220">
        <v>40</v>
      </c>
      <c r="H24" s="220">
        <v>50</v>
      </c>
      <c r="I24" s="221">
        <v>1.8920000000000001</v>
      </c>
    </row>
    <row r="25" spans="1:9" ht="63.75">
      <c r="A25" s="214">
        <v>24</v>
      </c>
      <c r="B25" s="238" t="s">
        <v>337</v>
      </c>
      <c r="C25" s="235" t="s">
        <v>338</v>
      </c>
      <c r="D25" s="223">
        <v>3691</v>
      </c>
      <c r="E25" s="224">
        <v>0.93654000000000004</v>
      </c>
      <c r="F25" s="219" t="s">
        <v>305</v>
      </c>
      <c r="G25" s="220">
        <v>40</v>
      </c>
      <c r="H25" s="220">
        <v>100</v>
      </c>
      <c r="I25" s="221">
        <v>2.2400000000000002</v>
      </c>
    </row>
    <row r="26" spans="1:9" ht="89.25" customHeight="1">
      <c r="A26" s="231">
        <v>25</v>
      </c>
      <c r="B26" s="215" t="s">
        <v>339</v>
      </c>
      <c r="C26" s="216" t="s">
        <v>340</v>
      </c>
      <c r="D26" s="217">
        <v>4396</v>
      </c>
      <c r="E26" s="218">
        <v>1.25945</v>
      </c>
      <c r="F26" s="232" t="s">
        <v>305</v>
      </c>
      <c r="G26" s="220">
        <v>40</v>
      </c>
      <c r="H26" s="220">
        <v>100</v>
      </c>
      <c r="I26" s="233">
        <v>2.2400000000000002</v>
      </c>
    </row>
    <row r="27" spans="1:9" ht="38.25">
      <c r="A27" s="214">
        <v>26</v>
      </c>
      <c r="B27" s="222" t="s">
        <v>341</v>
      </c>
      <c r="C27" s="216" t="s">
        <v>342</v>
      </c>
      <c r="D27" s="223">
        <v>3576</v>
      </c>
      <c r="E27" s="225">
        <v>9.9000000000000005E-2</v>
      </c>
      <c r="F27" s="219" t="s">
        <v>305</v>
      </c>
      <c r="G27" s="220">
        <v>50</v>
      </c>
      <c r="H27" s="220">
        <v>50</v>
      </c>
      <c r="I27" s="221">
        <v>2.3650000000000002</v>
      </c>
    </row>
    <row r="28" spans="1:9" ht="25.5">
      <c r="A28" s="214">
        <v>27</v>
      </c>
      <c r="B28" s="222" t="s">
        <v>343</v>
      </c>
      <c r="C28" s="222" t="s">
        <v>344</v>
      </c>
      <c r="D28" s="217">
        <v>4747</v>
      </c>
      <c r="E28" s="226">
        <v>9.9784999999999999E-2</v>
      </c>
      <c r="F28" s="219" t="s">
        <v>305</v>
      </c>
      <c r="G28" s="220">
        <v>50</v>
      </c>
      <c r="H28" s="220">
        <v>50</v>
      </c>
      <c r="I28" s="221">
        <v>2.3650000000000002</v>
      </c>
    </row>
    <row r="29" spans="1:9" ht="38.25">
      <c r="A29" s="214">
        <v>28</v>
      </c>
      <c r="B29" s="222" t="s">
        <v>345</v>
      </c>
      <c r="C29" s="222" t="s">
        <v>346</v>
      </c>
      <c r="D29" s="228">
        <v>4763</v>
      </c>
      <c r="E29" s="243">
        <v>9.9900000000000003E-2</v>
      </c>
      <c r="F29" s="219" t="s">
        <v>305</v>
      </c>
      <c r="G29" s="220">
        <v>50</v>
      </c>
      <c r="H29" s="220">
        <v>50</v>
      </c>
      <c r="I29" s="221">
        <v>2.3650000000000002</v>
      </c>
    </row>
    <row r="30" spans="1:9" ht="51">
      <c r="A30" s="214">
        <v>29</v>
      </c>
      <c r="B30" s="215" t="s">
        <v>333</v>
      </c>
      <c r="C30" s="222" t="s">
        <v>347</v>
      </c>
      <c r="D30" s="228">
        <v>3225</v>
      </c>
      <c r="E30" s="229">
        <v>0.2586</v>
      </c>
      <c r="F30" s="219" t="s">
        <v>305</v>
      </c>
      <c r="G30" s="220">
        <v>50</v>
      </c>
      <c r="H30" s="220">
        <v>50</v>
      </c>
      <c r="I30" s="221">
        <v>2.3650000000000002</v>
      </c>
    </row>
    <row r="31" spans="1:9" ht="38.25">
      <c r="A31" s="214">
        <v>30</v>
      </c>
      <c r="B31" s="222" t="s">
        <v>348</v>
      </c>
      <c r="C31" s="222" t="s">
        <v>349</v>
      </c>
      <c r="D31" s="217">
        <v>3778</v>
      </c>
      <c r="E31" s="226">
        <v>0.38808799999999999</v>
      </c>
      <c r="F31" s="219" t="s">
        <v>305</v>
      </c>
      <c r="G31" s="220">
        <v>50</v>
      </c>
      <c r="H31" s="220">
        <v>70</v>
      </c>
      <c r="I31" s="221">
        <v>2.3650000000000002</v>
      </c>
    </row>
    <row r="32" spans="1:9" ht="76.5">
      <c r="A32" s="214">
        <v>31</v>
      </c>
      <c r="B32" s="215" t="s">
        <v>350</v>
      </c>
      <c r="C32" s="222" t="s">
        <v>351</v>
      </c>
      <c r="D32" s="217">
        <v>4364</v>
      </c>
      <c r="E32" s="226">
        <v>2.5899999999999999E-2</v>
      </c>
      <c r="F32" s="219" t="s">
        <v>305</v>
      </c>
      <c r="G32" s="220">
        <v>70</v>
      </c>
      <c r="H32" s="220">
        <v>40</v>
      </c>
      <c r="I32" s="221">
        <v>3.3109999999999999</v>
      </c>
    </row>
    <row r="33" spans="1:9" ht="38.25">
      <c r="A33" s="214">
        <v>32</v>
      </c>
      <c r="B33" s="215" t="s">
        <v>352</v>
      </c>
      <c r="C33" s="216" t="s">
        <v>353</v>
      </c>
      <c r="D33" s="217">
        <v>4317</v>
      </c>
      <c r="E33" s="218">
        <v>9.7000000000000003E-3</v>
      </c>
      <c r="F33" s="219" t="s">
        <v>305</v>
      </c>
      <c r="G33" s="220">
        <v>70</v>
      </c>
      <c r="H33" s="220">
        <v>50</v>
      </c>
      <c r="I33" s="221">
        <v>3.3109999999999999</v>
      </c>
    </row>
    <row r="34" spans="1:9" ht="63.75">
      <c r="A34" s="214">
        <v>33</v>
      </c>
      <c r="B34" s="222" t="s">
        <v>354</v>
      </c>
      <c r="C34" s="222" t="s">
        <v>355</v>
      </c>
      <c r="D34" s="228">
        <v>4531</v>
      </c>
      <c r="E34" s="243">
        <v>0.78227999999999998</v>
      </c>
      <c r="F34" s="219" t="s">
        <v>305</v>
      </c>
      <c r="G34" s="220">
        <v>70</v>
      </c>
      <c r="H34" s="220">
        <v>80</v>
      </c>
      <c r="I34" s="221">
        <v>3.3109999999999999</v>
      </c>
    </row>
    <row r="35" spans="1:9" ht="51">
      <c r="A35" s="214">
        <v>34</v>
      </c>
      <c r="B35" s="235" t="s">
        <v>356</v>
      </c>
      <c r="C35" s="235" t="s">
        <v>357</v>
      </c>
      <c r="D35" s="223">
        <v>3765</v>
      </c>
      <c r="E35" s="224">
        <v>7.7260000000000002E-3</v>
      </c>
      <c r="F35" s="219" t="s">
        <v>305</v>
      </c>
      <c r="G35" s="220">
        <v>100</v>
      </c>
      <c r="H35" s="220">
        <v>50</v>
      </c>
      <c r="I35" s="221">
        <v>4.7300000000000004</v>
      </c>
    </row>
    <row r="36" spans="1:9" ht="38.25">
      <c r="A36" s="214">
        <v>35</v>
      </c>
      <c r="B36" s="215" t="s">
        <v>358</v>
      </c>
      <c r="C36" s="215" t="s">
        <v>359</v>
      </c>
      <c r="D36" s="217">
        <v>4303</v>
      </c>
      <c r="E36" s="218">
        <v>8.8599999999999998E-2</v>
      </c>
      <c r="F36" s="219" t="s">
        <v>305</v>
      </c>
      <c r="G36" s="220">
        <v>100</v>
      </c>
      <c r="H36" s="220">
        <v>50</v>
      </c>
      <c r="I36" s="221">
        <v>4.7300000000000004</v>
      </c>
    </row>
    <row r="37" spans="1:9" ht="83.25" customHeight="1">
      <c r="A37" s="214">
        <v>36</v>
      </c>
      <c r="B37" s="222" t="s">
        <v>145</v>
      </c>
      <c r="C37" s="216" t="s">
        <v>360</v>
      </c>
      <c r="D37" s="217">
        <v>4504</v>
      </c>
      <c r="E37" s="226">
        <v>0.30120200000000003</v>
      </c>
      <c r="F37" s="219" t="s">
        <v>305</v>
      </c>
      <c r="G37" s="220">
        <v>100</v>
      </c>
      <c r="H37" s="220">
        <v>50</v>
      </c>
      <c r="I37" s="221">
        <v>4.7300000000000004</v>
      </c>
    </row>
    <row r="38" spans="1:9" ht="51">
      <c r="A38" s="214">
        <v>37</v>
      </c>
      <c r="B38" s="222" t="s">
        <v>361</v>
      </c>
      <c r="C38" s="222" t="s">
        <v>362</v>
      </c>
      <c r="D38" s="217">
        <v>4757</v>
      </c>
      <c r="E38" s="226">
        <v>9.6000000000000002E-2</v>
      </c>
      <c r="F38" s="219" t="s">
        <v>305</v>
      </c>
      <c r="G38" s="220">
        <v>100</v>
      </c>
      <c r="H38" s="220">
        <v>70</v>
      </c>
      <c r="I38" s="221">
        <v>4.7300000000000004</v>
      </c>
    </row>
    <row r="39" spans="1:9" ht="102">
      <c r="A39" s="214">
        <v>38</v>
      </c>
      <c r="B39" s="222" t="s">
        <v>363</v>
      </c>
      <c r="C39" s="222" t="s">
        <v>364</v>
      </c>
      <c r="D39" s="228">
        <v>4264</v>
      </c>
      <c r="E39" s="243">
        <v>0.410387</v>
      </c>
      <c r="F39" s="219" t="s">
        <v>305</v>
      </c>
      <c r="G39" s="220">
        <v>100</v>
      </c>
      <c r="H39" s="220">
        <v>80</v>
      </c>
      <c r="I39" s="221">
        <v>4.7300000000000004</v>
      </c>
    </row>
    <row r="40" spans="1:9" ht="102">
      <c r="A40" s="214">
        <v>39</v>
      </c>
      <c r="B40" s="215" t="s">
        <v>365</v>
      </c>
      <c r="C40" s="216" t="s">
        <v>366</v>
      </c>
      <c r="D40" s="217">
        <v>4128</v>
      </c>
      <c r="E40" s="218">
        <v>5.6869999999999997E-2</v>
      </c>
      <c r="F40" s="219" t="s">
        <v>305</v>
      </c>
      <c r="G40" s="220">
        <v>120</v>
      </c>
      <c r="H40" s="220">
        <v>50</v>
      </c>
      <c r="I40" s="221">
        <v>5.6760000000000002</v>
      </c>
    </row>
    <row r="41" spans="1:9" ht="38.25">
      <c r="A41" s="214">
        <v>40</v>
      </c>
      <c r="B41" s="222" t="s">
        <v>367</v>
      </c>
      <c r="C41" s="222" t="s">
        <v>368</v>
      </c>
      <c r="D41" s="228">
        <v>4922</v>
      </c>
      <c r="E41" s="229">
        <v>8.6010000000000003E-2</v>
      </c>
      <c r="F41" s="219" t="s">
        <v>305</v>
      </c>
      <c r="G41" s="220">
        <v>120</v>
      </c>
      <c r="H41" s="220">
        <v>50</v>
      </c>
      <c r="I41" s="221">
        <v>5.6760000000000002</v>
      </c>
    </row>
    <row r="42" spans="1:9" ht="102">
      <c r="A42" s="214">
        <v>41</v>
      </c>
      <c r="B42" s="222" t="s">
        <v>148</v>
      </c>
      <c r="C42" s="222" t="s">
        <v>369</v>
      </c>
      <c r="D42" s="228">
        <v>4455</v>
      </c>
      <c r="E42" s="226">
        <v>1.5173639999999999</v>
      </c>
      <c r="F42" s="219" t="s">
        <v>305</v>
      </c>
      <c r="G42" s="220">
        <v>120</v>
      </c>
      <c r="H42" s="220">
        <v>100</v>
      </c>
      <c r="I42" s="227">
        <v>6.72</v>
      </c>
    </row>
    <row r="43" spans="1:9" ht="38.25">
      <c r="A43" s="214">
        <v>42</v>
      </c>
      <c r="B43" s="222" t="s">
        <v>370</v>
      </c>
      <c r="C43" s="222" t="s">
        <v>371</v>
      </c>
      <c r="D43" s="228">
        <v>4853</v>
      </c>
      <c r="E43" s="229">
        <v>0.1</v>
      </c>
      <c r="F43" s="219" t="s">
        <v>305</v>
      </c>
      <c r="G43" s="220">
        <v>130</v>
      </c>
      <c r="H43" s="220">
        <v>50</v>
      </c>
      <c r="I43" s="227">
        <v>6.149</v>
      </c>
    </row>
    <row r="44" spans="1:9" ht="38.25">
      <c r="A44" s="214">
        <v>43</v>
      </c>
      <c r="B44" s="222" t="s">
        <v>324</v>
      </c>
      <c r="C44" s="222" t="s">
        <v>372</v>
      </c>
      <c r="D44" s="228">
        <v>4866</v>
      </c>
      <c r="E44" s="244">
        <v>9.8000000000000004E-2</v>
      </c>
      <c r="F44" s="219" t="s">
        <v>305</v>
      </c>
      <c r="G44" s="220">
        <v>150</v>
      </c>
      <c r="H44" s="220">
        <v>50</v>
      </c>
      <c r="I44" s="227">
        <v>7.0949999999999998</v>
      </c>
    </row>
    <row r="45" spans="1:9" ht="51">
      <c r="A45" s="214">
        <v>44</v>
      </c>
      <c r="B45" s="222" t="s">
        <v>373</v>
      </c>
      <c r="C45" s="222" t="s">
        <v>374</v>
      </c>
      <c r="D45" s="223">
        <v>3782</v>
      </c>
      <c r="E45" s="224">
        <v>0.183971</v>
      </c>
      <c r="F45" s="219" t="s">
        <v>305</v>
      </c>
      <c r="G45" s="220">
        <v>150</v>
      </c>
      <c r="H45" s="220">
        <v>100</v>
      </c>
      <c r="I45" s="227">
        <v>7.0949999999999998</v>
      </c>
    </row>
    <row r="46" spans="1:9" ht="38.25">
      <c r="A46" s="214">
        <v>45</v>
      </c>
      <c r="B46" s="222" t="s">
        <v>375</v>
      </c>
      <c r="C46" s="222" t="s">
        <v>376</v>
      </c>
      <c r="D46" s="234">
        <v>4671</v>
      </c>
      <c r="E46" s="226">
        <v>0.82302799999999998</v>
      </c>
      <c r="F46" s="219" t="s">
        <v>305</v>
      </c>
      <c r="G46" s="220">
        <v>400</v>
      </c>
      <c r="H46" s="220">
        <v>125</v>
      </c>
      <c r="I46" s="227">
        <v>22.400000000000002</v>
      </c>
    </row>
    <row r="47" spans="1:9" ht="87.75" customHeight="1">
      <c r="A47" s="214">
        <v>46</v>
      </c>
      <c r="B47" s="235" t="s">
        <v>377</v>
      </c>
      <c r="C47" s="222" t="s">
        <v>378</v>
      </c>
      <c r="D47" s="223">
        <v>3162</v>
      </c>
      <c r="E47" s="245">
        <v>0.28000000000000003</v>
      </c>
      <c r="F47" s="219" t="s">
        <v>305</v>
      </c>
      <c r="G47" s="220">
        <v>190</v>
      </c>
      <c r="H47" s="220">
        <v>70</v>
      </c>
      <c r="I47" s="227">
        <v>8.9870000000000001</v>
      </c>
    </row>
    <row r="48" spans="1:9" ht="25.5">
      <c r="A48" s="214">
        <v>47</v>
      </c>
      <c r="B48" s="222" t="s">
        <v>379</v>
      </c>
      <c r="C48" s="222" t="s">
        <v>380</v>
      </c>
      <c r="D48" s="223">
        <v>3929</v>
      </c>
      <c r="E48" s="224">
        <v>0.45694699999999999</v>
      </c>
      <c r="F48" s="219" t="s">
        <v>305</v>
      </c>
      <c r="G48" s="220">
        <v>400</v>
      </c>
      <c r="H48" s="220">
        <v>200</v>
      </c>
      <c r="I48" s="227">
        <v>27.2</v>
      </c>
    </row>
  </sheetData>
  <autoFilter ref="C1:C48"/>
  <mergeCells count="1">
    <mergeCell ref="A2:I2"/>
  </mergeCells>
  <pageMargins left="0.51181102362204722" right="0.31496062992125984" top="0.35433070866141736" bottom="0.31496062992125984" header="0.31496062992125984" footer="0.31496062992125984"/>
  <pageSetup paperSize="9" scale="74" fitToHeight="8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T11"/>
  <sheetViews>
    <sheetView zoomScale="70" zoomScaleNormal="70" workbookViewId="0">
      <pane ySplit="6" topLeftCell="A7" activePane="bottomLeft" state="frozen"/>
      <selection pane="bottomLeft" activeCell="M9" sqref="M9"/>
    </sheetView>
  </sheetViews>
  <sheetFormatPr defaultRowHeight="15"/>
  <cols>
    <col min="1" max="1" width="46.28515625" style="96" customWidth="1"/>
    <col min="2" max="2" width="14" style="100" customWidth="1"/>
    <col min="3" max="3" width="11.7109375" style="100" customWidth="1"/>
    <col min="4" max="4" width="10.7109375" style="100" customWidth="1"/>
    <col min="5" max="5" width="9" style="100"/>
    <col min="6" max="6" width="14.5703125" style="100" customWidth="1"/>
    <col min="7" max="7" width="15" style="100" customWidth="1"/>
    <col min="8" max="8" width="15.85546875" style="100" customWidth="1"/>
    <col min="9" max="9" width="15.42578125" style="100" customWidth="1"/>
    <col min="10" max="10" width="22" style="100" customWidth="1"/>
    <col min="11" max="249" width="9" style="100"/>
    <col min="250" max="250" width="46.28515625" style="100" customWidth="1"/>
    <col min="251" max="251" width="11.28515625" style="100" customWidth="1"/>
    <col min="252" max="252" width="14" style="100" customWidth="1"/>
    <col min="253" max="256" width="9" style="100"/>
    <col min="257" max="257" width="11.5703125" style="100" customWidth="1"/>
    <col min="258" max="258" width="12.42578125" style="100" customWidth="1"/>
    <col min="259" max="259" width="11.42578125" style="100" customWidth="1"/>
    <col min="260" max="260" width="11.5703125" style="100" customWidth="1"/>
    <col min="261" max="261" width="9.85546875" style="100" customWidth="1"/>
    <col min="262" max="263" width="9" style="100"/>
    <col min="264" max="264" width="11.140625" style="100" customWidth="1"/>
    <col min="265" max="265" width="10.5703125" style="100" customWidth="1"/>
    <col min="266" max="505" width="9" style="100"/>
    <col min="506" max="506" width="46.28515625" style="100" customWidth="1"/>
    <col min="507" max="507" width="11.28515625" style="100" customWidth="1"/>
    <col min="508" max="508" width="14" style="100" customWidth="1"/>
    <col min="509" max="512" width="9" style="100"/>
    <col min="513" max="513" width="11.5703125" style="100" customWidth="1"/>
    <col min="514" max="514" width="12.42578125" style="100" customWidth="1"/>
    <col min="515" max="515" width="11.42578125" style="100" customWidth="1"/>
    <col min="516" max="516" width="11.5703125" style="100" customWidth="1"/>
    <col min="517" max="517" width="9.85546875" style="100" customWidth="1"/>
    <col min="518" max="519" width="9" style="100"/>
    <col min="520" max="520" width="11.140625" style="100" customWidth="1"/>
    <col min="521" max="521" width="10.5703125" style="100" customWidth="1"/>
    <col min="522" max="761" width="9" style="100"/>
    <col min="762" max="762" width="46.28515625" style="100" customWidth="1"/>
    <col min="763" max="763" width="11.28515625" style="100" customWidth="1"/>
    <col min="764" max="764" width="14" style="100" customWidth="1"/>
    <col min="765" max="768" width="9" style="100"/>
    <col min="769" max="769" width="11.5703125" style="100" customWidth="1"/>
    <col min="770" max="770" width="12.42578125" style="100" customWidth="1"/>
    <col min="771" max="771" width="11.42578125" style="100" customWidth="1"/>
    <col min="772" max="772" width="11.5703125" style="100" customWidth="1"/>
    <col min="773" max="773" width="9.85546875" style="100" customWidth="1"/>
    <col min="774" max="775" width="9" style="100"/>
    <col min="776" max="776" width="11.140625" style="100" customWidth="1"/>
    <col min="777" max="777" width="10.5703125" style="100" customWidth="1"/>
    <col min="778" max="1017" width="9" style="100"/>
    <col min="1018" max="1018" width="46.28515625" style="100" customWidth="1"/>
    <col min="1019" max="1019" width="11.28515625" style="100" customWidth="1"/>
    <col min="1020" max="1020" width="14" style="100" customWidth="1"/>
    <col min="1021" max="1024" width="9" style="100"/>
    <col min="1025" max="1025" width="11.5703125" style="100" customWidth="1"/>
    <col min="1026" max="1026" width="12.42578125" style="100" customWidth="1"/>
    <col min="1027" max="1027" width="11.42578125" style="100" customWidth="1"/>
    <col min="1028" max="1028" width="11.5703125" style="100" customWidth="1"/>
    <col min="1029" max="1029" width="9.85546875" style="100" customWidth="1"/>
    <col min="1030" max="1031" width="9" style="100"/>
    <col min="1032" max="1032" width="11.140625" style="100" customWidth="1"/>
    <col min="1033" max="1033" width="10.5703125" style="100" customWidth="1"/>
    <col min="1034" max="1273" width="9" style="100"/>
    <col min="1274" max="1274" width="46.28515625" style="100" customWidth="1"/>
    <col min="1275" max="1275" width="11.28515625" style="100" customWidth="1"/>
    <col min="1276" max="1276" width="14" style="100" customWidth="1"/>
    <col min="1277" max="1280" width="9" style="100"/>
    <col min="1281" max="1281" width="11.5703125" style="100" customWidth="1"/>
    <col min="1282" max="1282" width="12.42578125" style="100" customWidth="1"/>
    <col min="1283" max="1283" width="11.42578125" style="100" customWidth="1"/>
    <col min="1284" max="1284" width="11.5703125" style="100" customWidth="1"/>
    <col min="1285" max="1285" width="9.85546875" style="100" customWidth="1"/>
    <col min="1286" max="1287" width="9" style="100"/>
    <col min="1288" max="1288" width="11.140625" style="100" customWidth="1"/>
    <col min="1289" max="1289" width="10.5703125" style="100" customWidth="1"/>
    <col min="1290" max="1529" width="9" style="100"/>
    <col min="1530" max="1530" width="46.28515625" style="100" customWidth="1"/>
    <col min="1531" max="1531" width="11.28515625" style="100" customWidth="1"/>
    <col min="1532" max="1532" width="14" style="100" customWidth="1"/>
    <col min="1533" max="1536" width="9" style="100"/>
    <col min="1537" max="1537" width="11.5703125" style="100" customWidth="1"/>
    <col min="1538" max="1538" width="12.42578125" style="100" customWidth="1"/>
    <col min="1539" max="1539" width="11.42578125" style="100" customWidth="1"/>
    <col min="1540" max="1540" width="11.5703125" style="100" customWidth="1"/>
    <col min="1541" max="1541" width="9.85546875" style="100" customWidth="1"/>
    <col min="1542" max="1543" width="9" style="100"/>
    <col min="1544" max="1544" width="11.140625" style="100" customWidth="1"/>
    <col min="1545" max="1545" width="10.5703125" style="100" customWidth="1"/>
    <col min="1546" max="1785" width="9" style="100"/>
    <col min="1786" max="1786" width="46.28515625" style="100" customWidth="1"/>
    <col min="1787" max="1787" width="11.28515625" style="100" customWidth="1"/>
    <col min="1788" max="1788" width="14" style="100" customWidth="1"/>
    <col min="1789" max="1792" width="9" style="100"/>
    <col min="1793" max="1793" width="11.5703125" style="100" customWidth="1"/>
    <col min="1794" max="1794" width="12.42578125" style="100" customWidth="1"/>
    <col min="1795" max="1795" width="11.42578125" style="100" customWidth="1"/>
    <col min="1796" max="1796" width="11.5703125" style="100" customWidth="1"/>
    <col min="1797" max="1797" width="9.85546875" style="100" customWidth="1"/>
    <col min="1798" max="1799" width="9" style="100"/>
    <col min="1800" max="1800" width="11.140625" style="100" customWidth="1"/>
    <col min="1801" max="1801" width="10.5703125" style="100" customWidth="1"/>
    <col min="1802" max="2041" width="9" style="100"/>
    <col min="2042" max="2042" width="46.28515625" style="100" customWidth="1"/>
    <col min="2043" max="2043" width="11.28515625" style="100" customWidth="1"/>
    <col min="2044" max="2044" width="14" style="100" customWidth="1"/>
    <col min="2045" max="2048" width="9" style="100"/>
    <col min="2049" max="2049" width="11.5703125" style="100" customWidth="1"/>
    <col min="2050" max="2050" width="12.42578125" style="100" customWidth="1"/>
    <col min="2051" max="2051" width="11.42578125" style="100" customWidth="1"/>
    <col min="2052" max="2052" width="11.5703125" style="100" customWidth="1"/>
    <col min="2053" max="2053" width="9.85546875" style="100" customWidth="1"/>
    <col min="2054" max="2055" width="9" style="100"/>
    <col min="2056" max="2056" width="11.140625" style="100" customWidth="1"/>
    <col min="2057" max="2057" width="10.5703125" style="100" customWidth="1"/>
    <col min="2058" max="2297" width="9" style="100"/>
    <col min="2298" max="2298" width="46.28515625" style="100" customWidth="1"/>
    <col min="2299" max="2299" width="11.28515625" style="100" customWidth="1"/>
    <col min="2300" max="2300" width="14" style="100" customWidth="1"/>
    <col min="2301" max="2304" width="9" style="100"/>
    <col min="2305" max="2305" width="11.5703125" style="100" customWidth="1"/>
    <col min="2306" max="2306" width="12.42578125" style="100" customWidth="1"/>
    <col min="2307" max="2307" width="11.42578125" style="100" customWidth="1"/>
    <col min="2308" max="2308" width="11.5703125" style="100" customWidth="1"/>
    <col min="2309" max="2309" width="9.85546875" style="100" customWidth="1"/>
    <col min="2310" max="2311" width="9" style="100"/>
    <col min="2312" max="2312" width="11.140625" style="100" customWidth="1"/>
    <col min="2313" max="2313" width="10.5703125" style="100" customWidth="1"/>
    <col min="2314" max="2553" width="9" style="100"/>
    <col min="2554" max="2554" width="46.28515625" style="100" customWidth="1"/>
    <col min="2555" max="2555" width="11.28515625" style="100" customWidth="1"/>
    <col min="2556" max="2556" width="14" style="100" customWidth="1"/>
    <col min="2557" max="2560" width="9" style="100"/>
    <col min="2561" max="2561" width="11.5703125" style="100" customWidth="1"/>
    <col min="2562" max="2562" width="12.42578125" style="100" customWidth="1"/>
    <col min="2563" max="2563" width="11.42578125" style="100" customWidth="1"/>
    <col min="2564" max="2564" width="11.5703125" style="100" customWidth="1"/>
    <col min="2565" max="2565" width="9.85546875" style="100" customWidth="1"/>
    <col min="2566" max="2567" width="9" style="100"/>
    <col min="2568" max="2568" width="11.140625" style="100" customWidth="1"/>
    <col min="2569" max="2569" width="10.5703125" style="100" customWidth="1"/>
    <col min="2570" max="2809" width="9" style="100"/>
    <col min="2810" max="2810" width="46.28515625" style="100" customWidth="1"/>
    <col min="2811" max="2811" width="11.28515625" style="100" customWidth="1"/>
    <col min="2812" max="2812" width="14" style="100" customWidth="1"/>
    <col min="2813" max="2816" width="9" style="100"/>
    <col min="2817" max="2817" width="11.5703125" style="100" customWidth="1"/>
    <col min="2818" max="2818" width="12.42578125" style="100" customWidth="1"/>
    <col min="2819" max="2819" width="11.42578125" style="100" customWidth="1"/>
    <col min="2820" max="2820" width="11.5703125" style="100" customWidth="1"/>
    <col min="2821" max="2821" width="9.85546875" style="100" customWidth="1"/>
    <col min="2822" max="2823" width="9" style="100"/>
    <col min="2824" max="2824" width="11.140625" style="100" customWidth="1"/>
    <col min="2825" max="2825" width="10.5703125" style="100" customWidth="1"/>
    <col min="2826" max="3065" width="9" style="100"/>
    <col min="3066" max="3066" width="46.28515625" style="100" customWidth="1"/>
    <col min="3067" max="3067" width="11.28515625" style="100" customWidth="1"/>
    <col min="3068" max="3068" width="14" style="100" customWidth="1"/>
    <col min="3069" max="3072" width="9" style="100"/>
    <col min="3073" max="3073" width="11.5703125" style="100" customWidth="1"/>
    <col min="3074" max="3074" width="12.42578125" style="100" customWidth="1"/>
    <col min="3075" max="3075" width="11.42578125" style="100" customWidth="1"/>
    <col min="3076" max="3076" width="11.5703125" style="100" customWidth="1"/>
    <col min="3077" max="3077" width="9.85546875" style="100" customWidth="1"/>
    <col min="3078" max="3079" width="9" style="100"/>
    <col min="3080" max="3080" width="11.140625" style="100" customWidth="1"/>
    <col min="3081" max="3081" width="10.5703125" style="100" customWidth="1"/>
    <col min="3082" max="3321" width="9" style="100"/>
    <col min="3322" max="3322" width="46.28515625" style="100" customWidth="1"/>
    <col min="3323" max="3323" width="11.28515625" style="100" customWidth="1"/>
    <col min="3324" max="3324" width="14" style="100" customWidth="1"/>
    <col min="3325" max="3328" width="9" style="100"/>
    <col min="3329" max="3329" width="11.5703125" style="100" customWidth="1"/>
    <col min="3330" max="3330" width="12.42578125" style="100" customWidth="1"/>
    <col min="3331" max="3331" width="11.42578125" style="100" customWidth="1"/>
    <col min="3332" max="3332" width="11.5703125" style="100" customWidth="1"/>
    <col min="3333" max="3333" width="9.85546875" style="100" customWidth="1"/>
    <col min="3334" max="3335" width="9" style="100"/>
    <col min="3336" max="3336" width="11.140625" style="100" customWidth="1"/>
    <col min="3337" max="3337" width="10.5703125" style="100" customWidth="1"/>
    <col min="3338" max="3577" width="9" style="100"/>
    <col min="3578" max="3578" width="46.28515625" style="100" customWidth="1"/>
    <col min="3579" max="3579" width="11.28515625" style="100" customWidth="1"/>
    <col min="3580" max="3580" width="14" style="100" customWidth="1"/>
    <col min="3581" max="3584" width="9" style="100"/>
    <col min="3585" max="3585" width="11.5703125" style="100" customWidth="1"/>
    <col min="3586" max="3586" width="12.42578125" style="100" customWidth="1"/>
    <col min="3587" max="3587" width="11.42578125" style="100" customWidth="1"/>
    <col min="3588" max="3588" width="11.5703125" style="100" customWidth="1"/>
    <col min="3589" max="3589" width="9.85546875" style="100" customWidth="1"/>
    <col min="3590" max="3591" width="9" style="100"/>
    <col min="3592" max="3592" width="11.140625" style="100" customWidth="1"/>
    <col min="3593" max="3593" width="10.5703125" style="100" customWidth="1"/>
    <col min="3594" max="3833" width="9" style="100"/>
    <col min="3834" max="3834" width="46.28515625" style="100" customWidth="1"/>
    <col min="3835" max="3835" width="11.28515625" style="100" customWidth="1"/>
    <col min="3836" max="3836" width="14" style="100" customWidth="1"/>
    <col min="3837" max="3840" width="9" style="100"/>
    <col min="3841" max="3841" width="11.5703125" style="100" customWidth="1"/>
    <col min="3842" max="3842" width="12.42578125" style="100" customWidth="1"/>
    <col min="3843" max="3843" width="11.42578125" style="100" customWidth="1"/>
    <col min="3844" max="3844" width="11.5703125" style="100" customWidth="1"/>
    <col min="3845" max="3845" width="9.85546875" style="100" customWidth="1"/>
    <col min="3846" max="3847" width="9" style="100"/>
    <col min="3848" max="3848" width="11.140625" style="100" customWidth="1"/>
    <col min="3849" max="3849" width="10.5703125" style="100" customWidth="1"/>
    <col min="3850" max="4089" width="9" style="100"/>
    <col min="4090" max="4090" width="46.28515625" style="100" customWidth="1"/>
    <col min="4091" max="4091" width="11.28515625" style="100" customWidth="1"/>
    <col min="4092" max="4092" width="14" style="100" customWidth="1"/>
    <col min="4093" max="4096" width="9" style="100"/>
    <col min="4097" max="4097" width="11.5703125" style="100" customWidth="1"/>
    <col min="4098" max="4098" width="12.42578125" style="100" customWidth="1"/>
    <col min="4099" max="4099" width="11.42578125" style="100" customWidth="1"/>
    <col min="4100" max="4100" width="11.5703125" style="100" customWidth="1"/>
    <col min="4101" max="4101" width="9.85546875" style="100" customWidth="1"/>
    <col min="4102" max="4103" width="9" style="100"/>
    <col min="4104" max="4104" width="11.140625" style="100" customWidth="1"/>
    <col min="4105" max="4105" width="10.5703125" style="100" customWidth="1"/>
    <col min="4106" max="4345" width="9" style="100"/>
    <col min="4346" max="4346" width="46.28515625" style="100" customWidth="1"/>
    <col min="4347" max="4347" width="11.28515625" style="100" customWidth="1"/>
    <col min="4348" max="4348" width="14" style="100" customWidth="1"/>
    <col min="4349" max="4352" width="9" style="100"/>
    <col min="4353" max="4353" width="11.5703125" style="100" customWidth="1"/>
    <col min="4354" max="4354" width="12.42578125" style="100" customWidth="1"/>
    <col min="4355" max="4355" width="11.42578125" style="100" customWidth="1"/>
    <col min="4356" max="4356" width="11.5703125" style="100" customWidth="1"/>
    <col min="4357" max="4357" width="9.85546875" style="100" customWidth="1"/>
    <col min="4358" max="4359" width="9" style="100"/>
    <col min="4360" max="4360" width="11.140625" style="100" customWidth="1"/>
    <col min="4361" max="4361" width="10.5703125" style="100" customWidth="1"/>
    <col min="4362" max="4601" width="9" style="100"/>
    <col min="4602" max="4602" width="46.28515625" style="100" customWidth="1"/>
    <col min="4603" max="4603" width="11.28515625" style="100" customWidth="1"/>
    <col min="4604" max="4604" width="14" style="100" customWidth="1"/>
    <col min="4605" max="4608" width="9" style="100"/>
    <col min="4609" max="4609" width="11.5703125" style="100" customWidth="1"/>
    <col min="4610" max="4610" width="12.42578125" style="100" customWidth="1"/>
    <col min="4611" max="4611" width="11.42578125" style="100" customWidth="1"/>
    <col min="4612" max="4612" width="11.5703125" style="100" customWidth="1"/>
    <col min="4613" max="4613" width="9.85546875" style="100" customWidth="1"/>
    <col min="4614" max="4615" width="9" style="100"/>
    <col min="4616" max="4616" width="11.140625" style="100" customWidth="1"/>
    <col min="4617" max="4617" width="10.5703125" style="100" customWidth="1"/>
    <col min="4618" max="4857" width="9" style="100"/>
    <col min="4858" max="4858" width="46.28515625" style="100" customWidth="1"/>
    <col min="4859" max="4859" width="11.28515625" style="100" customWidth="1"/>
    <col min="4860" max="4860" width="14" style="100" customWidth="1"/>
    <col min="4861" max="4864" width="9" style="100"/>
    <col min="4865" max="4865" width="11.5703125" style="100" customWidth="1"/>
    <col min="4866" max="4866" width="12.42578125" style="100" customWidth="1"/>
    <col min="4867" max="4867" width="11.42578125" style="100" customWidth="1"/>
    <col min="4868" max="4868" width="11.5703125" style="100" customWidth="1"/>
    <col min="4869" max="4869" width="9.85546875" style="100" customWidth="1"/>
    <col min="4870" max="4871" width="9" style="100"/>
    <col min="4872" max="4872" width="11.140625" style="100" customWidth="1"/>
    <col min="4873" max="4873" width="10.5703125" style="100" customWidth="1"/>
    <col min="4874" max="5113" width="9" style="100"/>
    <col min="5114" max="5114" width="46.28515625" style="100" customWidth="1"/>
    <col min="5115" max="5115" width="11.28515625" style="100" customWidth="1"/>
    <col min="5116" max="5116" width="14" style="100" customWidth="1"/>
    <col min="5117" max="5120" width="9" style="100"/>
    <col min="5121" max="5121" width="11.5703125" style="100" customWidth="1"/>
    <col min="5122" max="5122" width="12.42578125" style="100" customWidth="1"/>
    <col min="5123" max="5123" width="11.42578125" style="100" customWidth="1"/>
    <col min="5124" max="5124" width="11.5703125" style="100" customWidth="1"/>
    <col min="5125" max="5125" width="9.85546875" style="100" customWidth="1"/>
    <col min="5126" max="5127" width="9" style="100"/>
    <col min="5128" max="5128" width="11.140625" style="100" customWidth="1"/>
    <col min="5129" max="5129" width="10.5703125" style="100" customWidth="1"/>
    <col min="5130" max="5369" width="9" style="100"/>
    <col min="5370" max="5370" width="46.28515625" style="100" customWidth="1"/>
    <col min="5371" max="5371" width="11.28515625" style="100" customWidth="1"/>
    <col min="5372" max="5372" width="14" style="100" customWidth="1"/>
    <col min="5373" max="5376" width="9" style="100"/>
    <col min="5377" max="5377" width="11.5703125" style="100" customWidth="1"/>
    <col min="5378" max="5378" width="12.42578125" style="100" customWidth="1"/>
    <col min="5379" max="5379" width="11.42578125" style="100" customWidth="1"/>
    <col min="5380" max="5380" width="11.5703125" style="100" customWidth="1"/>
    <col min="5381" max="5381" width="9.85546875" style="100" customWidth="1"/>
    <col min="5382" max="5383" width="9" style="100"/>
    <col min="5384" max="5384" width="11.140625" style="100" customWidth="1"/>
    <col min="5385" max="5385" width="10.5703125" style="100" customWidth="1"/>
    <col min="5386" max="5625" width="9" style="100"/>
    <col min="5626" max="5626" width="46.28515625" style="100" customWidth="1"/>
    <col min="5627" max="5627" width="11.28515625" style="100" customWidth="1"/>
    <col min="5628" max="5628" width="14" style="100" customWidth="1"/>
    <col min="5629" max="5632" width="9" style="100"/>
    <col min="5633" max="5633" width="11.5703125" style="100" customWidth="1"/>
    <col min="5634" max="5634" width="12.42578125" style="100" customWidth="1"/>
    <col min="5635" max="5635" width="11.42578125" style="100" customWidth="1"/>
    <col min="5636" max="5636" width="11.5703125" style="100" customWidth="1"/>
    <col min="5637" max="5637" width="9.85546875" style="100" customWidth="1"/>
    <col min="5638" max="5639" width="9" style="100"/>
    <col min="5640" max="5640" width="11.140625" style="100" customWidth="1"/>
    <col min="5641" max="5641" width="10.5703125" style="100" customWidth="1"/>
    <col min="5642" max="5881" width="9" style="100"/>
    <col min="5882" max="5882" width="46.28515625" style="100" customWidth="1"/>
    <col min="5883" max="5883" width="11.28515625" style="100" customWidth="1"/>
    <col min="5884" max="5884" width="14" style="100" customWidth="1"/>
    <col min="5885" max="5888" width="9" style="100"/>
    <col min="5889" max="5889" width="11.5703125" style="100" customWidth="1"/>
    <col min="5890" max="5890" width="12.42578125" style="100" customWidth="1"/>
    <col min="5891" max="5891" width="11.42578125" style="100" customWidth="1"/>
    <col min="5892" max="5892" width="11.5703125" style="100" customWidth="1"/>
    <col min="5893" max="5893" width="9.85546875" style="100" customWidth="1"/>
    <col min="5894" max="5895" width="9" style="100"/>
    <col min="5896" max="5896" width="11.140625" style="100" customWidth="1"/>
    <col min="5897" max="5897" width="10.5703125" style="100" customWidth="1"/>
    <col min="5898" max="6137" width="9" style="100"/>
    <col min="6138" max="6138" width="46.28515625" style="100" customWidth="1"/>
    <col min="6139" max="6139" width="11.28515625" style="100" customWidth="1"/>
    <col min="6140" max="6140" width="14" style="100" customWidth="1"/>
    <col min="6141" max="6144" width="9" style="100"/>
    <col min="6145" max="6145" width="11.5703125" style="100" customWidth="1"/>
    <col min="6146" max="6146" width="12.42578125" style="100" customWidth="1"/>
    <col min="6147" max="6147" width="11.42578125" style="100" customWidth="1"/>
    <col min="6148" max="6148" width="11.5703125" style="100" customWidth="1"/>
    <col min="6149" max="6149" width="9.85546875" style="100" customWidth="1"/>
    <col min="6150" max="6151" width="9" style="100"/>
    <col min="6152" max="6152" width="11.140625" style="100" customWidth="1"/>
    <col min="6153" max="6153" width="10.5703125" style="100" customWidth="1"/>
    <col min="6154" max="6393" width="9" style="100"/>
    <col min="6394" max="6394" width="46.28515625" style="100" customWidth="1"/>
    <col min="6395" max="6395" width="11.28515625" style="100" customWidth="1"/>
    <col min="6396" max="6396" width="14" style="100" customWidth="1"/>
    <col min="6397" max="6400" width="9" style="100"/>
    <col min="6401" max="6401" width="11.5703125" style="100" customWidth="1"/>
    <col min="6402" max="6402" width="12.42578125" style="100" customWidth="1"/>
    <col min="6403" max="6403" width="11.42578125" style="100" customWidth="1"/>
    <col min="6404" max="6404" width="11.5703125" style="100" customWidth="1"/>
    <col min="6405" max="6405" width="9.85546875" style="100" customWidth="1"/>
    <col min="6406" max="6407" width="9" style="100"/>
    <col min="6408" max="6408" width="11.140625" style="100" customWidth="1"/>
    <col min="6409" max="6409" width="10.5703125" style="100" customWidth="1"/>
    <col min="6410" max="6649" width="9" style="100"/>
    <col min="6650" max="6650" width="46.28515625" style="100" customWidth="1"/>
    <col min="6651" max="6651" width="11.28515625" style="100" customWidth="1"/>
    <col min="6652" max="6652" width="14" style="100" customWidth="1"/>
    <col min="6653" max="6656" width="9" style="100"/>
    <col min="6657" max="6657" width="11.5703125" style="100" customWidth="1"/>
    <col min="6658" max="6658" width="12.42578125" style="100" customWidth="1"/>
    <col min="6659" max="6659" width="11.42578125" style="100" customWidth="1"/>
    <col min="6660" max="6660" width="11.5703125" style="100" customWidth="1"/>
    <col min="6661" max="6661" width="9.85546875" style="100" customWidth="1"/>
    <col min="6662" max="6663" width="9" style="100"/>
    <col min="6664" max="6664" width="11.140625" style="100" customWidth="1"/>
    <col min="6665" max="6665" width="10.5703125" style="100" customWidth="1"/>
    <col min="6666" max="6905" width="9" style="100"/>
    <col min="6906" max="6906" width="46.28515625" style="100" customWidth="1"/>
    <col min="6907" max="6907" width="11.28515625" style="100" customWidth="1"/>
    <col min="6908" max="6908" width="14" style="100" customWidth="1"/>
    <col min="6909" max="6912" width="9" style="100"/>
    <col min="6913" max="6913" width="11.5703125" style="100" customWidth="1"/>
    <col min="6914" max="6914" width="12.42578125" style="100" customWidth="1"/>
    <col min="6915" max="6915" width="11.42578125" style="100" customWidth="1"/>
    <col min="6916" max="6916" width="11.5703125" style="100" customWidth="1"/>
    <col min="6917" max="6917" width="9.85546875" style="100" customWidth="1"/>
    <col min="6918" max="6919" width="9" style="100"/>
    <col min="6920" max="6920" width="11.140625" style="100" customWidth="1"/>
    <col min="6921" max="6921" width="10.5703125" style="100" customWidth="1"/>
    <col min="6922" max="7161" width="9" style="100"/>
    <col min="7162" max="7162" width="46.28515625" style="100" customWidth="1"/>
    <col min="7163" max="7163" width="11.28515625" style="100" customWidth="1"/>
    <col min="7164" max="7164" width="14" style="100" customWidth="1"/>
    <col min="7165" max="7168" width="9" style="100"/>
    <col min="7169" max="7169" width="11.5703125" style="100" customWidth="1"/>
    <col min="7170" max="7170" width="12.42578125" style="100" customWidth="1"/>
    <col min="7171" max="7171" width="11.42578125" style="100" customWidth="1"/>
    <col min="7172" max="7172" width="11.5703125" style="100" customWidth="1"/>
    <col min="7173" max="7173" width="9.85546875" style="100" customWidth="1"/>
    <col min="7174" max="7175" width="9" style="100"/>
    <col min="7176" max="7176" width="11.140625" style="100" customWidth="1"/>
    <col min="7177" max="7177" width="10.5703125" style="100" customWidth="1"/>
    <col min="7178" max="7417" width="9" style="100"/>
    <col min="7418" max="7418" width="46.28515625" style="100" customWidth="1"/>
    <col min="7419" max="7419" width="11.28515625" style="100" customWidth="1"/>
    <col min="7420" max="7420" width="14" style="100" customWidth="1"/>
    <col min="7421" max="7424" width="9" style="100"/>
    <col min="7425" max="7425" width="11.5703125" style="100" customWidth="1"/>
    <col min="7426" max="7426" width="12.42578125" style="100" customWidth="1"/>
    <col min="7427" max="7427" width="11.42578125" style="100" customWidth="1"/>
    <col min="7428" max="7428" width="11.5703125" style="100" customWidth="1"/>
    <col min="7429" max="7429" width="9.85546875" style="100" customWidth="1"/>
    <col min="7430" max="7431" width="9" style="100"/>
    <col min="7432" max="7432" width="11.140625" style="100" customWidth="1"/>
    <col min="7433" max="7433" width="10.5703125" style="100" customWidth="1"/>
    <col min="7434" max="7673" width="9" style="100"/>
    <col min="7674" max="7674" width="46.28515625" style="100" customWidth="1"/>
    <col min="7675" max="7675" width="11.28515625" style="100" customWidth="1"/>
    <col min="7676" max="7676" width="14" style="100" customWidth="1"/>
    <col min="7677" max="7680" width="9" style="100"/>
    <col min="7681" max="7681" width="11.5703125" style="100" customWidth="1"/>
    <col min="7682" max="7682" width="12.42578125" style="100" customWidth="1"/>
    <col min="7683" max="7683" width="11.42578125" style="100" customWidth="1"/>
    <col min="7684" max="7684" width="11.5703125" style="100" customWidth="1"/>
    <col min="7685" max="7685" width="9.85546875" style="100" customWidth="1"/>
    <col min="7686" max="7687" width="9" style="100"/>
    <col min="7688" max="7688" width="11.140625" style="100" customWidth="1"/>
    <col min="7689" max="7689" width="10.5703125" style="100" customWidth="1"/>
    <col min="7690" max="7929" width="9" style="100"/>
    <col min="7930" max="7930" width="46.28515625" style="100" customWidth="1"/>
    <col min="7931" max="7931" width="11.28515625" style="100" customWidth="1"/>
    <col min="7932" max="7932" width="14" style="100" customWidth="1"/>
    <col min="7933" max="7936" width="9" style="100"/>
    <col min="7937" max="7937" width="11.5703125" style="100" customWidth="1"/>
    <col min="7938" max="7938" width="12.42578125" style="100" customWidth="1"/>
    <col min="7939" max="7939" width="11.42578125" style="100" customWidth="1"/>
    <col min="7940" max="7940" width="11.5703125" style="100" customWidth="1"/>
    <col min="7941" max="7941" width="9.85546875" style="100" customWidth="1"/>
    <col min="7942" max="7943" width="9" style="100"/>
    <col min="7944" max="7944" width="11.140625" style="100" customWidth="1"/>
    <col min="7945" max="7945" width="10.5703125" style="100" customWidth="1"/>
    <col min="7946" max="8185" width="9" style="100"/>
    <col min="8186" max="8186" width="46.28515625" style="100" customWidth="1"/>
    <col min="8187" max="8187" width="11.28515625" style="100" customWidth="1"/>
    <col min="8188" max="8188" width="14" style="100" customWidth="1"/>
    <col min="8189" max="8192" width="9" style="100"/>
    <col min="8193" max="8193" width="11.5703125" style="100" customWidth="1"/>
    <col min="8194" max="8194" width="12.42578125" style="100" customWidth="1"/>
    <col min="8195" max="8195" width="11.42578125" style="100" customWidth="1"/>
    <col min="8196" max="8196" width="11.5703125" style="100" customWidth="1"/>
    <col min="8197" max="8197" width="9.85546875" style="100" customWidth="1"/>
    <col min="8198" max="8199" width="9" style="100"/>
    <col min="8200" max="8200" width="11.140625" style="100" customWidth="1"/>
    <col min="8201" max="8201" width="10.5703125" style="100" customWidth="1"/>
    <col min="8202" max="8441" width="9" style="100"/>
    <col min="8442" max="8442" width="46.28515625" style="100" customWidth="1"/>
    <col min="8443" max="8443" width="11.28515625" style="100" customWidth="1"/>
    <col min="8444" max="8444" width="14" style="100" customWidth="1"/>
    <col min="8445" max="8448" width="9" style="100"/>
    <col min="8449" max="8449" width="11.5703125" style="100" customWidth="1"/>
    <col min="8450" max="8450" width="12.42578125" style="100" customWidth="1"/>
    <col min="8451" max="8451" width="11.42578125" style="100" customWidth="1"/>
    <col min="8452" max="8452" width="11.5703125" style="100" customWidth="1"/>
    <col min="8453" max="8453" width="9.85546875" style="100" customWidth="1"/>
    <col min="8454" max="8455" width="9" style="100"/>
    <col min="8456" max="8456" width="11.140625" style="100" customWidth="1"/>
    <col min="8457" max="8457" width="10.5703125" style="100" customWidth="1"/>
    <col min="8458" max="8697" width="9" style="100"/>
    <col min="8698" max="8698" width="46.28515625" style="100" customWidth="1"/>
    <col min="8699" max="8699" width="11.28515625" style="100" customWidth="1"/>
    <col min="8700" max="8700" width="14" style="100" customWidth="1"/>
    <col min="8701" max="8704" width="9" style="100"/>
    <col min="8705" max="8705" width="11.5703125" style="100" customWidth="1"/>
    <col min="8706" max="8706" width="12.42578125" style="100" customWidth="1"/>
    <col min="8707" max="8707" width="11.42578125" style="100" customWidth="1"/>
    <col min="8708" max="8708" width="11.5703125" style="100" customWidth="1"/>
    <col min="8709" max="8709" width="9.85546875" style="100" customWidth="1"/>
    <col min="8710" max="8711" width="9" style="100"/>
    <col min="8712" max="8712" width="11.140625" style="100" customWidth="1"/>
    <col min="8713" max="8713" width="10.5703125" style="100" customWidth="1"/>
    <col min="8714" max="8953" width="9" style="100"/>
    <col min="8954" max="8954" width="46.28515625" style="100" customWidth="1"/>
    <col min="8955" max="8955" width="11.28515625" style="100" customWidth="1"/>
    <col min="8956" max="8956" width="14" style="100" customWidth="1"/>
    <col min="8957" max="8960" width="9" style="100"/>
    <col min="8961" max="8961" width="11.5703125" style="100" customWidth="1"/>
    <col min="8962" max="8962" width="12.42578125" style="100" customWidth="1"/>
    <col min="8963" max="8963" width="11.42578125" style="100" customWidth="1"/>
    <col min="8964" max="8964" width="11.5703125" style="100" customWidth="1"/>
    <col min="8965" max="8965" width="9.85546875" style="100" customWidth="1"/>
    <col min="8966" max="8967" width="9" style="100"/>
    <col min="8968" max="8968" width="11.140625" style="100" customWidth="1"/>
    <col min="8969" max="8969" width="10.5703125" style="100" customWidth="1"/>
    <col min="8970" max="9209" width="9" style="100"/>
    <col min="9210" max="9210" width="46.28515625" style="100" customWidth="1"/>
    <col min="9211" max="9211" width="11.28515625" style="100" customWidth="1"/>
    <col min="9212" max="9212" width="14" style="100" customWidth="1"/>
    <col min="9213" max="9216" width="9" style="100"/>
    <col min="9217" max="9217" width="11.5703125" style="100" customWidth="1"/>
    <col min="9218" max="9218" width="12.42578125" style="100" customWidth="1"/>
    <col min="9219" max="9219" width="11.42578125" style="100" customWidth="1"/>
    <col min="9220" max="9220" width="11.5703125" style="100" customWidth="1"/>
    <col min="9221" max="9221" width="9.85546875" style="100" customWidth="1"/>
    <col min="9222" max="9223" width="9" style="100"/>
    <col min="9224" max="9224" width="11.140625" style="100" customWidth="1"/>
    <col min="9225" max="9225" width="10.5703125" style="100" customWidth="1"/>
    <col min="9226" max="9465" width="9" style="100"/>
    <col min="9466" max="9466" width="46.28515625" style="100" customWidth="1"/>
    <col min="9467" max="9467" width="11.28515625" style="100" customWidth="1"/>
    <col min="9468" max="9468" width="14" style="100" customWidth="1"/>
    <col min="9469" max="9472" width="9" style="100"/>
    <col min="9473" max="9473" width="11.5703125" style="100" customWidth="1"/>
    <col min="9474" max="9474" width="12.42578125" style="100" customWidth="1"/>
    <col min="9475" max="9475" width="11.42578125" style="100" customWidth="1"/>
    <col min="9476" max="9476" width="11.5703125" style="100" customWidth="1"/>
    <col min="9477" max="9477" width="9.85546875" style="100" customWidth="1"/>
    <col min="9478" max="9479" width="9" style="100"/>
    <col min="9480" max="9480" width="11.140625" style="100" customWidth="1"/>
    <col min="9481" max="9481" width="10.5703125" style="100" customWidth="1"/>
    <col min="9482" max="9721" width="9" style="100"/>
    <col min="9722" max="9722" width="46.28515625" style="100" customWidth="1"/>
    <col min="9723" max="9723" width="11.28515625" style="100" customWidth="1"/>
    <col min="9724" max="9724" width="14" style="100" customWidth="1"/>
    <col min="9725" max="9728" width="9" style="100"/>
    <col min="9729" max="9729" width="11.5703125" style="100" customWidth="1"/>
    <col min="9730" max="9730" width="12.42578125" style="100" customWidth="1"/>
    <col min="9731" max="9731" width="11.42578125" style="100" customWidth="1"/>
    <col min="9732" max="9732" width="11.5703125" style="100" customWidth="1"/>
    <col min="9733" max="9733" width="9.85546875" style="100" customWidth="1"/>
    <col min="9734" max="9735" width="9" style="100"/>
    <col min="9736" max="9736" width="11.140625" style="100" customWidth="1"/>
    <col min="9737" max="9737" width="10.5703125" style="100" customWidth="1"/>
    <col min="9738" max="9977" width="9" style="100"/>
    <col min="9978" max="9978" width="46.28515625" style="100" customWidth="1"/>
    <col min="9979" max="9979" width="11.28515625" style="100" customWidth="1"/>
    <col min="9980" max="9980" width="14" style="100" customWidth="1"/>
    <col min="9981" max="9984" width="9" style="100"/>
    <col min="9985" max="9985" width="11.5703125" style="100" customWidth="1"/>
    <col min="9986" max="9986" width="12.42578125" style="100" customWidth="1"/>
    <col min="9987" max="9987" width="11.42578125" style="100" customWidth="1"/>
    <col min="9988" max="9988" width="11.5703125" style="100" customWidth="1"/>
    <col min="9989" max="9989" width="9.85546875" style="100" customWidth="1"/>
    <col min="9990" max="9991" width="9" style="100"/>
    <col min="9992" max="9992" width="11.140625" style="100" customWidth="1"/>
    <col min="9993" max="9993" width="10.5703125" style="100" customWidth="1"/>
    <col min="9994" max="10233" width="9" style="100"/>
    <col min="10234" max="10234" width="46.28515625" style="100" customWidth="1"/>
    <col min="10235" max="10235" width="11.28515625" style="100" customWidth="1"/>
    <col min="10236" max="10236" width="14" style="100" customWidth="1"/>
    <col min="10237" max="10240" width="9" style="100"/>
    <col min="10241" max="10241" width="11.5703125" style="100" customWidth="1"/>
    <col min="10242" max="10242" width="12.42578125" style="100" customWidth="1"/>
    <col min="10243" max="10243" width="11.42578125" style="100" customWidth="1"/>
    <col min="10244" max="10244" width="11.5703125" style="100" customWidth="1"/>
    <col min="10245" max="10245" width="9.85546875" style="100" customWidth="1"/>
    <col min="10246" max="10247" width="9" style="100"/>
    <col min="10248" max="10248" width="11.140625" style="100" customWidth="1"/>
    <col min="10249" max="10249" width="10.5703125" style="100" customWidth="1"/>
    <col min="10250" max="10489" width="9" style="100"/>
    <col min="10490" max="10490" width="46.28515625" style="100" customWidth="1"/>
    <col min="10491" max="10491" width="11.28515625" style="100" customWidth="1"/>
    <col min="10492" max="10492" width="14" style="100" customWidth="1"/>
    <col min="10493" max="10496" width="9" style="100"/>
    <col min="10497" max="10497" width="11.5703125" style="100" customWidth="1"/>
    <col min="10498" max="10498" width="12.42578125" style="100" customWidth="1"/>
    <col min="10499" max="10499" width="11.42578125" style="100" customWidth="1"/>
    <col min="10500" max="10500" width="11.5703125" style="100" customWidth="1"/>
    <col min="10501" max="10501" width="9.85546875" style="100" customWidth="1"/>
    <col min="10502" max="10503" width="9" style="100"/>
    <col min="10504" max="10504" width="11.140625" style="100" customWidth="1"/>
    <col min="10505" max="10505" width="10.5703125" style="100" customWidth="1"/>
    <col min="10506" max="10745" width="9" style="100"/>
    <col min="10746" max="10746" width="46.28515625" style="100" customWidth="1"/>
    <col min="10747" max="10747" width="11.28515625" style="100" customWidth="1"/>
    <col min="10748" max="10748" width="14" style="100" customWidth="1"/>
    <col min="10749" max="10752" width="9" style="100"/>
    <col min="10753" max="10753" width="11.5703125" style="100" customWidth="1"/>
    <col min="10754" max="10754" width="12.42578125" style="100" customWidth="1"/>
    <col min="10755" max="10755" width="11.42578125" style="100" customWidth="1"/>
    <col min="10756" max="10756" width="11.5703125" style="100" customWidth="1"/>
    <col min="10757" max="10757" width="9.85546875" style="100" customWidth="1"/>
    <col min="10758" max="10759" width="9" style="100"/>
    <col min="10760" max="10760" width="11.140625" style="100" customWidth="1"/>
    <col min="10761" max="10761" width="10.5703125" style="100" customWidth="1"/>
    <col min="10762" max="11001" width="9" style="100"/>
    <col min="11002" max="11002" width="46.28515625" style="100" customWidth="1"/>
    <col min="11003" max="11003" width="11.28515625" style="100" customWidth="1"/>
    <col min="11004" max="11004" width="14" style="100" customWidth="1"/>
    <col min="11005" max="11008" width="9" style="100"/>
    <col min="11009" max="11009" width="11.5703125" style="100" customWidth="1"/>
    <col min="11010" max="11010" width="12.42578125" style="100" customWidth="1"/>
    <col min="11011" max="11011" width="11.42578125" style="100" customWidth="1"/>
    <col min="11012" max="11012" width="11.5703125" style="100" customWidth="1"/>
    <col min="11013" max="11013" width="9.85546875" style="100" customWidth="1"/>
    <col min="11014" max="11015" width="9" style="100"/>
    <col min="11016" max="11016" width="11.140625" style="100" customWidth="1"/>
    <col min="11017" max="11017" width="10.5703125" style="100" customWidth="1"/>
    <col min="11018" max="11257" width="9" style="100"/>
    <col min="11258" max="11258" width="46.28515625" style="100" customWidth="1"/>
    <col min="11259" max="11259" width="11.28515625" style="100" customWidth="1"/>
    <col min="11260" max="11260" width="14" style="100" customWidth="1"/>
    <col min="11261" max="11264" width="9" style="100"/>
    <col min="11265" max="11265" width="11.5703125" style="100" customWidth="1"/>
    <col min="11266" max="11266" width="12.42578125" style="100" customWidth="1"/>
    <col min="11267" max="11267" width="11.42578125" style="100" customWidth="1"/>
    <col min="11268" max="11268" width="11.5703125" style="100" customWidth="1"/>
    <col min="11269" max="11269" width="9.85546875" style="100" customWidth="1"/>
    <col min="11270" max="11271" width="9" style="100"/>
    <col min="11272" max="11272" width="11.140625" style="100" customWidth="1"/>
    <col min="11273" max="11273" width="10.5703125" style="100" customWidth="1"/>
    <col min="11274" max="11513" width="9" style="100"/>
    <col min="11514" max="11514" width="46.28515625" style="100" customWidth="1"/>
    <col min="11515" max="11515" width="11.28515625" style="100" customWidth="1"/>
    <col min="11516" max="11516" width="14" style="100" customWidth="1"/>
    <col min="11517" max="11520" width="9" style="100"/>
    <col min="11521" max="11521" width="11.5703125" style="100" customWidth="1"/>
    <col min="11522" max="11522" width="12.42578125" style="100" customWidth="1"/>
    <col min="11523" max="11523" width="11.42578125" style="100" customWidth="1"/>
    <col min="11524" max="11524" width="11.5703125" style="100" customWidth="1"/>
    <col min="11525" max="11525" width="9.85546875" style="100" customWidth="1"/>
    <col min="11526" max="11527" width="9" style="100"/>
    <col min="11528" max="11528" width="11.140625" style="100" customWidth="1"/>
    <col min="11529" max="11529" width="10.5703125" style="100" customWidth="1"/>
    <col min="11530" max="11769" width="9" style="100"/>
    <col min="11770" max="11770" width="46.28515625" style="100" customWidth="1"/>
    <col min="11771" max="11771" width="11.28515625" style="100" customWidth="1"/>
    <col min="11772" max="11772" width="14" style="100" customWidth="1"/>
    <col min="11773" max="11776" width="9" style="100"/>
    <col min="11777" max="11777" width="11.5703125" style="100" customWidth="1"/>
    <col min="11778" max="11778" width="12.42578125" style="100" customWidth="1"/>
    <col min="11779" max="11779" width="11.42578125" style="100" customWidth="1"/>
    <col min="11780" max="11780" width="11.5703125" style="100" customWidth="1"/>
    <col min="11781" max="11781" width="9.85546875" style="100" customWidth="1"/>
    <col min="11782" max="11783" width="9" style="100"/>
    <col min="11784" max="11784" width="11.140625" style="100" customWidth="1"/>
    <col min="11785" max="11785" width="10.5703125" style="100" customWidth="1"/>
    <col min="11786" max="12025" width="9" style="100"/>
    <col min="12026" max="12026" width="46.28515625" style="100" customWidth="1"/>
    <col min="12027" max="12027" width="11.28515625" style="100" customWidth="1"/>
    <col min="12028" max="12028" width="14" style="100" customWidth="1"/>
    <col min="12029" max="12032" width="9" style="100"/>
    <col min="12033" max="12033" width="11.5703125" style="100" customWidth="1"/>
    <col min="12034" max="12034" width="12.42578125" style="100" customWidth="1"/>
    <col min="12035" max="12035" width="11.42578125" style="100" customWidth="1"/>
    <col min="12036" max="12036" width="11.5703125" style="100" customWidth="1"/>
    <col min="12037" max="12037" width="9.85546875" style="100" customWidth="1"/>
    <col min="12038" max="12039" width="9" style="100"/>
    <col min="12040" max="12040" width="11.140625" style="100" customWidth="1"/>
    <col min="12041" max="12041" width="10.5703125" style="100" customWidth="1"/>
    <col min="12042" max="12281" width="9" style="100"/>
    <col min="12282" max="12282" width="46.28515625" style="100" customWidth="1"/>
    <col min="12283" max="12283" width="11.28515625" style="100" customWidth="1"/>
    <col min="12284" max="12284" width="14" style="100" customWidth="1"/>
    <col min="12285" max="12288" width="9" style="100"/>
    <col min="12289" max="12289" width="11.5703125" style="100" customWidth="1"/>
    <col min="12290" max="12290" width="12.42578125" style="100" customWidth="1"/>
    <col min="12291" max="12291" width="11.42578125" style="100" customWidth="1"/>
    <col min="12292" max="12292" width="11.5703125" style="100" customWidth="1"/>
    <col min="12293" max="12293" width="9.85546875" style="100" customWidth="1"/>
    <col min="12294" max="12295" width="9" style="100"/>
    <col min="12296" max="12296" width="11.140625" style="100" customWidth="1"/>
    <col min="12297" max="12297" width="10.5703125" style="100" customWidth="1"/>
    <col min="12298" max="12537" width="9" style="100"/>
    <col min="12538" max="12538" width="46.28515625" style="100" customWidth="1"/>
    <col min="12539" max="12539" width="11.28515625" style="100" customWidth="1"/>
    <col min="12540" max="12540" width="14" style="100" customWidth="1"/>
    <col min="12541" max="12544" width="9" style="100"/>
    <col min="12545" max="12545" width="11.5703125" style="100" customWidth="1"/>
    <col min="12546" max="12546" width="12.42578125" style="100" customWidth="1"/>
    <col min="12547" max="12547" width="11.42578125" style="100" customWidth="1"/>
    <col min="12548" max="12548" width="11.5703125" style="100" customWidth="1"/>
    <col min="12549" max="12549" width="9.85546875" style="100" customWidth="1"/>
    <col min="12550" max="12551" width="9" style="100"/>
    <col min="12552" max="12552" width="11.140625" style="100" customWidth="1"/>
    <col min="12553" max="12553" width="10.5703125" style="100" customWidth="1"/>
    <col min="12554" max="12793" width="9" style="100"/>
    <col min="12794" max="12794" width="46.28515625" style="100" customWidth="1"/>
    <col min="12795" max="12795" width="11.28515625" style="100" customWidth="1"/>
    <col min="12796" max="12796" width="14" style="100" customWidth="1"/>
    <col min="12797" max="12800" width="9" style="100"/>
    <col min="12801" max="12801" width="11.5703125" style="100" customWidth="1"/>
    <col min="12802" max="12802" width="12.42578125" style="100" customWidth="1"/>
    <col min="12803" max="12803" width="11.42578125" style="100" customWidth="1"/>
    <col min="12804" max="12804" width="11.5703125" style="100" customWidth="1"/>
    <col min="12805" max="12805" width="9.85546875" style="100" customWidth="1"/>
    <col min="12806" max="12807" width="9" style="100"/>
    <col min="12808" max="12808" width="11.140625" style="100" customWidth="1"/>
    <col min="12809" max="12809" width="10.5703125" style="100" customWidth="1"/>
    <col min="12810" max="13049" width="9" style="100"/>
    <col min="13050" max="13050" width="46.28515625" style="100" customWidth="1"/>
    <col min="13051" max="13051" width="11.28515625" style="100" customWidth="1"/>
    <col min="13052" max="13052" width="14" style="100" customWidth="1"/>
    <col min="13053" max="13056" width="9" style="100"/>
    <col min="13057" max="13057" width="11.5703125" style="100" customWidth="1"/>
    <col min="13058" max="13058" width="12.42578125" style="100" customWidth="1"/>
    <col min="13059" max="13059" width="11.42578125" style="100" customWidth="1"/>
    <col min="13060" max="13060" width="11.5703125" style="100" customWidth="1"/>
    <col min="13061" max="13061" width="9.85546875" style="100" customWidth="1"/>
    <col min="13062" max="13063" width="9" style="100"/>
    <col min="13064" max="13064" width="11.140625" style="100" customWidth="1"/>
    <col min="13065" max="13065" width="10.5703125" style="100" customWidth="1"/>
    <col min="13066" max="13305" width="9" style="100"/>
    <col min="13306" max="13306" width="46.28515625" style="100" customWidth="1"/>
    <col min="13307" max="13307" width="11.28515625" style="100" customWidth="1"/>
    <col min="13308" max="13308" width="14" style="100" customWidth="1"/>
    <col min="13309" max="13312" width="9" style="100"/>
    <col min="13313" max="13313" width="11.5703125" style="100" customWidth="1"/>
    <col min="13314" max="13314" width="12.42578125" style="100" customWidth="1"/>
    <col min="13315" max="13315" width="11.42578125" style="100" customWidth="1"/>
    <col min="13316" max="13316" width="11.5703125" style="100" customWidth="1"/>
    <col min="13317" max="13317" width="9.85546875" style="100" customWidth="1"/>
    <col min="13318" max="13319" width="9" style="100"/>
    <col min="13320" max="13320" width="11.140625" style="100" customWidth="1"/>
    <col min="13321" max="13321" width="10.5703125" style="100" customWidth="1"/>
    <col min="13322" max="13561" width="9" style="100"/>
    <col min="13562" max="13562" width="46.28515625" style="100" customWidth="1"/>
    <col min="13563" max="13563" width="11.28515625" style="100" customWidth="1"/>
    <col min="13564" max="13564" width="14" style="100" customWidth="1"/>
    <col min="13565" max="13568" width="9" style="100"/>
    <col min="13569" max="13569" width="11.5703125" style="100" customWidth="1"/>
    <col min="13570" max="13570" width="12.42578125" style="100" customWidth="1"/>
    <col min="13571" max="13571" width="11.42578125" style="100" customWidth="1"/>
    <col min="13572" max="13572" width="11.5703125" style="100" customWidth="1"/>
    <col min="13573" max="13573" width="9.85546875" style="100" customWidth="1"/>
    <col min="13574" max="13575" width="9" style="100"/>
    <col min="13576" max="13576" width="11.140625" style="100" customWidth="1"/>
    <col min="13577" max="13577" width="10.5703125" style="100" customWidth="1"/>
    <col min="13578" max="13817" width="9" style="100"/>
    <col min="13818" max="13818" width="46.28515625" style="100" customWidth="1"/>
    <col min="13819" max="13819" width="11.28515625" style="100" customWidth="1"/>
    <col min="13820" max="13820" width="14" style="100" customWidth="1"/>
    <col min="13821" max="13824" width="9" style="100"/>
    <col min="13825" max="13825" width="11.5703125" style="100" customWidth="1"/>
    <col min="13826" max="13826" width="12.42578125" style="100" customWidth="1"/>
    <col min="13827" max="13827" width="11.42578125" style="100" customWidth="1"/>
    <col min="13828" max="13828" width="11.5703125" style="100" customWidth="1"/>
    <col min="13829" max="13829" width="9.85546875" style="100" customWidth="1"/>
    <col min="13830" max="13831" width="9" style="100"/>
    <col min="13832" max="13832" width="11.140625" style="100" customWidth="1"/>
    <col min="13833" max="13833" width="10.5703125" style="100" customWidth="1"/>
    <col min="13834" max="14073" width="9" style="100"/>
    <col min="14074" max="14074" width="46.28515625" style="100" customWidth="1"/>
    <col min="14075" max="14075" width="11.28515625" style="100" customWidth="1"/>
    <col min="14076" max="14076" width="14" style="100" customWidth="1"/>
    <col min="14077" max="14080" width="9" style="100"/>
    <col min="14081" max="14081" width="11.5703125" style="100" customWidth="1"/>
    <col min="14082" max="14082" width="12.42578125" style="100" customWidth="1"/>
    <col min="14083" max="14083" width="11.42578125" style="100" customWidth="1"/>
    <col min="14084" max="14084" width="11.5703125" style="100" customWidth="1"/>
    <col min="14085" max="14085" width="9.85546875" style="100" customWidth="1"/>
    <col min="14086" max="14087" width="9" style="100"/>
    <col min="14088" max="14088" width="11.140625" style="100" customWidth="1"/>
    <col min="14089" max="14089" width="10.5703125" style="100" customWidth="1"/>
    <col min="14090" max="14329" width="9" style="100"/>
    <col min="14330" max="14330" width="46.28515625" style="100" customWidth="1"/>
    <col min="14331" max="14331" width="11.28515625" style="100" customWidth="1"/>
    <col min="14332" max="14332" width="14" style="100" customWidth="1"/>
    <col min="14333" max="14336" width="9" style="100"/>
    <col min="14337" max="14337" width="11.5703125" style="100" customWidth="1"/>
    <col min="14338" max="14338" width="12.42578125" style="100" customWidth="1"/>
    <col min="14339" max="14339" width="11.42578125" style="100" customWidth="1"/>
    <col min="14340" max="14340" width="11.5703125" style="100" customWidth="1"/>
    <col min="14341" max="14341" width="9.85546875" style="100" customWidth="1"/>
    <col min="14342" max="14343" width="9" style="100"/>
    <col min="14344" max="14344" width="11.140625" style="100" customWidth="1"/>
    <col min="14345" max="14345" width="10.5703125" style="100" customWidth="1"/>
    <col min="14346" max="14585" width="9" style="100"/>
    <col min="14586" max="14586" width="46.28515625" style="100" customWidth="1"/>
    <col min="14587" max="14587" width="11.28515625" style="100" customWidth="1"/>
    <col min="14588" max="14588" width="14" style="100" customWidth="1"/>
    <col min="14589" max="14592" width="9" style="100"/>
    <col min="14593" max="14593" width="11.5703125" style="100" customWidth="1"/>
    <col min="14594" max="14594" width="12.42578125" style="100" customWidth="1"/>
    <col min="14595" max="14595" width="11.42578125" style="100" customWidth="1"/>
    <col min="14596" max="14596" width="11.5703125" style="100" customWidth="1"/>
    <col min="14597" max="14597" width="9.85546875" style="100" customWidth="1"/>
    <col min="14598" max="14599" width="9" style="100"/>
    <col min="14600" max="14600" width="11.140625" style="100" customWidth="1"/>
    <col min="14601" max="14601" width="10.5703125" style="100" customWidth="1"/>
    <col min="14602" max="14841" width="9" style="100"/>
    <col min="14842" max="14842" width="46.28515625" style="100" customWidth="1"/>
    <col min="14843" max="14843" width="11.28515625" style="100" customWidth="1"/>
    <col min="14844" max="14844" width="14" style="100" customWidth="1"/>
    <col min="14845" max="14848" width="9" style="100"/>
    <col min="14849" max="14849" width="11.5703125" style="100" customWidth="1"/>
    <col min="14850" max="14850" width="12.42578125" style="100" customWidth="1"/>
    <col min="14851" max="14851" width="11.42578125" style="100" customWidth="1"/>
    <col min="14852" max="14852" width="11.5703125" style="100" customWidth="1"/>
    <col min="14853" max="14853" width="9.85546875" style="100" customWidth="1"/>
    <col min="14854" max="14855" width="9" style="100"/>
    <col min="14856" max="14856" width="11.140625" style="100" customWidth="1"/>
    <col min="14857" max="14857" width="10.5703125" style="100" customWidth="1"/>
    <col min="14858" max="15097" width="9" style="100"/>
    <col min="15098" max="15098" width="46.28515625" style="100" customWidth="1"/>
    <col min="15099" max="15099" width="11.28515625" style="100" customWidth="1"/>
    <col min="15100" max="15100" width="14" style="100" customWidth="1"/>
    <col min="15101" max="15104" width="9" style="100"/>
    <col min="15105" max="15105" width="11.5703125" style="100" customWidth="1"/>
    <col min="15106" max="15106" width="12.42578125" style="100" customWidth="1"/>
    <col min="15107" max="15107" width="11.42578125" style="100" customWidth="1"/>
    <col min="15108" max="15108" width="11.5703125" style="100" customWidth="1"/>
    <col min="15109" max="15109" width="9.85546875" style="100" customWidth="1"/>
    <col min="15110" max="15111" width="9" style="100"/>
    <col min="15112" max="15112" width="11.140625" style="100" customWidth="1"/>
    <col min="15113" max="15113" width="10.5703125" style="100" customWidth="1"/>
    <col min="15114" max="15353" width="9" style="100"/>
    <col min="15354" max="15354" width="46.28515625" style="100" customWidth="1"/>
    <col min="15355" max="15355" width="11.28515625" style="100" customWidth="1"/>
    <col min="15356" max="15356" width="14" style="100" customWidth="1"/>
    <col min="15357" max="15360" width="9" style="100"/>
    <col min="15361" max="15361" width="11.5703125" style="100" customWidth="1"/>
    <col min="15362" max="15362" width="12.42578125" style="100" customWidth="1"/>
    <col min="15363" max="15363" width="11.42578125" style="100" customWidth="1"/>
    <col min="15364" max="15364" width="11.5703125" style="100" customWidth="1"/>
    <col min="15365" max="15365" width="9.85546875" style="100" customWidth="1"/>
    <col min="15366" max="15367" width="9" style="100"/>
    <col min="15368" max="15368" width="11.140625" style="100" customWidth="1"/>
    <col min="15369" max="15369" width="10.5703125" style="100" customWidth="1"/>
    <col min="15370" max="15609" width="9" style="100"/>
    <col min="15610" max="15610" width="46.28515625" style="100" customWidth="1"/>
    <col min="15611" max="15611" width="11.28515625" style="100" customWidth="1"/>
    <col min="15612" max="15612" width="14" style="100" customWidth="1"/>
    <col min="15613" max="15616" width="9" style="100"/>
    <col min="15617" max="15617" width="11.5703125" style="100" customWidth="1"/>
    <col min="15618" max="15618" width="12.42578125" style="100" customWidth="1"/>
    <col min="15619" max="15619" width="11.42578125" style="100" customWidth="1"/>
    <col min="15620" max="15620" width="11.5703125" style="100" customWidth="1"/>
    <col min="15621" max="15621" width="9.85546875" style="100" customWidth="1"/>
    <col min="15622" max="15623" width="9" style="100"/>
    <col min="15624" max="15624" width="11.140625" style="100" customWidth="1"/>
    <col min="15625" max="15625" width="10.5703125" style="100" customWidth="1"/>
    <col min="15626" max="15865" width="9" style="100"/>
    <col min="15866" max="15866" width="46.28515625" style="100" customWidth="1"/>
    <col min="15867" max="15867" width="11.28515625" style="100" customWidth="1"/>
    <col min="15868" max="15868" width="14" style="100" customWidth="1"/>
    <col min="15869" max="15872" width="9" style="100"/>
    <col min="15873" max="15873" width="11.5703125" style="100" customWidth="1"/>
    <col min="15874" max="15874" width="12.42578125" style="100" customWidth="1"/>
    <col min="15875" max="15875" width="11.42578125" style="100" customWidth="1"/>
    <col min="15876" max="15876" width="11.5703125" style="100" customWidth="1"/>
    <col min="15877" max="15877" width="9.85546875" style="100" customWidth="1"/>
    <col min="15878" max="15879" width="9" style="100"/>
    <col min="15880" max="15880" width="11.140625" style="100" customWidth="1"/>
    <col min="15881" max="15881" width="10.5703125" style="100" customWidth="1"/>
    <col min="15882" max="16121" width="9" style="100"/>
    <col min="16122" max="16122" width="46.28515625" style="100" customWidth="1"/>
    <col min="16123" max="16123" width="11.28515625" style="100" customWidth="1"/>
    <col min="16124" max="16124" width="14" style="100" customWidth="1"/>
    <col min="16125" max="16128" width="9" style="100"/>
    <col min="16129" max="16129" width="11.5703125" style="100" customWidth="1"/>
    <col min="16130" max="16130" width="12.42578125" style="100" customWidth="1"/>
    <col min="16131" max="16131" width="11.42578125" style="100" customWidth="1"/>
    <col min="16132" max="16132" width="11.5703125" style="100" customWidth="1"/>
    <col min="16133" max="16133" width="9.85546875" style="100" customWidth="1"/>
    <col min="16134" max="16135" width="9" style="100"/>
    <col min="16136" max="16136" width="11.140625" style="100" customWidth="1"/>
    <col min="16137" max="16137" width="10.5703125" style="100" customWidth="1"/>
    <col min="16138" max="16384" width="9" style="100"/>
  </cols>
  <sheetData>
    <row r="1" spans="1:20" ht="38.25">
      <c r="A1" s="6"/>
      <c r="B1" s="7"/>
      <c r="C1" s="8"/>
      <c r="D1" s="8"/>
      <c r="E1" s="8"/>
      <c r="F1" s="8"/>
      <c r="G1" s="8"/>
      <c r="H1" s="9"/>
      <c r="I1" s="9"/>
      <c r="J1" s="123" t="s">
        <v>394</v>
      </c>
      <c r="K1" s="117"/>
      <c r="L1" s="117"/>
      <c r="M1" s="117"/>
      <c r="N1" s="117"/>
      <c r="O1" s="117"/>
      <c r="P1" s="117"/>
      <c r="Q1" s="117"/>
      <c r="R1" s="117"/>
      <c r="S1" s="117"/>
      <c r="T1" s="117"/>
    </row>
    <row r="2" spans="1:20" ht="48.75" customHeight="1">
      <c r="A2" s="158" t="s">
        <v>437</v>
      </c>
      <c r="B2" s="158"/>
      <c r="C2" s="158"/>
      <c r="D2" s="158"/>
      <c r="E2" s="158"/>
      <c r="F2" s="158"/>
      <c r="G2" s="158"/>
      <c r="H2" s="158"/>
      <c r="I2" s="158"/>
      <c r="J2" s="158"/>
    </row>
    <row r="3" spans="1:20">
      <c r="A3" s="6"/>
      <c r="B3" s="7"/>
      <c r="C3" s="8"/>
      <c r="D3" s="8"/>
      <c r="E3" s="8"/>
      <c r="F3" s="8"/>
      <c r="G3" s="8"/>
      <c r="H3" s="9"/>
      <c r="I3" s="9"/>
      <c r="J3" s="9"/>
    </row>
    <row r="4" spans="1:20" ht="15" customHeight="1">
      <c r="A4" s="170" t="s">
        <v>9</v>
      </c>
      <c r="B4" s="170" t="s">
        <v>10</v>
      </c>
      <c r="C4" s="170" t="s">
        <v>12</v>
      </c>
      <c r="D4" s="173" t="s">
        <v>13</v>
      </c>
      <c r="E4" s="174"/>
      <c r="F4" s="174"/>
      <c r="G4" s="175"/>
      <c r="H4" s="201" t="s">
        <v>152</v>
      </c>
      <c r="I4" s="201" t="s">
        <v>153</v>
      </c>
      <c r="J4" s="170" t="s">
        <v>15</v>
      </c>
    </row>
    <row r="5" spans="1:20" ht="14.25" customHeight="1">
      <c r="A5" s="171"/>
      <c r="B5" s="171"/>
      <c r="C5" s="171"/>
      <c r="D5" s="162" t="s">
        <v>17</v>
      </c>
      <c r="E5" s="162" t="s">
        <v>18</v>
      </c>
      <c r="F5" s="164" t="s">
        <v>19</v>
      </c>
      <c r="G5" s="165"/>
      <c r="H5" s="201"/>
      <c r="I5" s="201"/>
      <c r="J5" s="171"/>
    </row>
    <row r="6" spans="1:20" ht="38.25">
      <c r="A6" s="172"/>
      <c r="B6" s="172"/>
      <c r="C6" s="172"/>
      <c r="D6" s="163"/>
      <c r="E6" s="163"/>
      <c r="F6" s="16" t="s">
        <v>21</v>
      </c>
      <c r="G6" s="16" t="s">
        <v>22</v>
      </c>
      <c r="H6" s="201"/>
      <c r="I6" s="201"/>
      <c r="J6" s="172"/>
    </row>
    <row r="7" spans="1:20">
      <c r="A7" s="17">
        <v>2</v>
      </c>
      <c r="B7" s="17">
        <v>4</v>
      </c>
      <c r="C7" s="18">
        <v>5</v>
      </c>
      <c r="D7" s="17">
        <v>6</v>
      </c>
      <c r="E7" s="18">
        <v>7</v>
      </c>
      <c r="F7" s="17">
        <v>8</v>
      </c>
      <c r="G7" s="18">
        <v>9</v>
      </c>
      <c r="H7" s="17">
        <v>10</v>
      </c>
      <c r="I7" s="18">
        <v>11</v>
      </c>
      <c r="J7" s="17">
        <v>12</v>
      </c>
    </row>
    <row r="8" spans="1:20" ht="51">
      <c r="A8" s="97" t="s">
        <v>438</v>
      </c>
      <c r="B8" s="98" t="s">
        <v>29</v>
      </c>
      <c r="C8" s="65" t="s">
        <v>40</v>
      </c>
      <c r="D8" s="99" t="s">
        <v>187</v>
      </c>
      <c r="E8" s="99" t="s">
        <v>188</v>
      </c>
      <c r="F8" s="99" t="s">
        <v>408</v>
      </c>
      <c r="G8" s="99" t="s">
        <v>407</v>
      </c>
      <c r="H8" s="126">
        <v>2019</v>
      </c>
      <c r="I8" s="126">
        <v>2020</v>
      </c>
      <c r="J8" s="127">
        <v>3335.1680000000001</v>
      </c>
    </row>
    <row r="9" spans="1:20" ht="51">
      <c r="A9" s="97" t="s">
        <v>439</v>
      </c>
      <c r="B9" s="98" t="s">
        <v>29</v>
      </c>
      <c r="C9" s="65" t="s">
        <v>40</v>
      </c>
      <c r="D9" s="99" t="s">
        <v>187</v>
      </c>
      <c r="E9" s="99" t="s">
        <v>188</v>
      </c>
      <c r="F9" s="99" t="s">
        <v>410</v>
      </c>
      <c r="G9" s="99" t="s">
        <v>409</v>
      </c>
      <c r="H9" s="126">
        <v>2019</v>
      </c>
      <c r="I9" s="126">
        <v>2020</v>
      </c>
      <c r="J9" s="127">
        <v>6033</v>
      </c>
    </row>
    <row r="10" spans="1:20" ht="51">
      <c r="A10" s="97" t="s">
        <v>440</v>
      </c>
      <c r="B10" s="98" t="s">
        <v>29</v>
      </c>
      <c r="C10" s="65" t="s">
        <v>40</v>
      </c>
      <c r="D10" s="99" t="s">
        <v>187</v>
      </c>
      <c r="E10" s="99" t="s">
        <v>188</v>
      </c>
      <c r="F10" s="99" t="s">
        <v>411</v>
      </c>
      <c r="G10" s="99" t="s">
        <v>412</v>
      </c>
      <c r="H10" s="126">
        <v>2019</v>
      </c>
      <c r="I10" s="126">
        <v>2020</v>
      </c>
      <c r="J10" s="127">
        <v>3487</v>
      </c>
    </row>
    <row r="11" spans="1:20" ht="51">
      <c r="A11" s="97" t="s">
        <v>441</v>
      </c>
      <c r="B11" s="98" t="s">
        <v>29</v>
      </c>
      <c r="C11" s="65" t="s">
        <v>40</v>
      </c>
      <c r="D11" s="99" t="s">
        <v>187</v>
      </c>
      <c r="E11" s="99" t="s">
        <v>188</v>
      </c>
      <c r="F11" s="99" t="s">
        <v>413</v>
      </c>
      <c r="G11" s="99" t="s">
        <v>414</v>
      </c>
      <c r="H11" s="126">
        <v>2019</v>
      </c>
      <c r="I11" s="126">
        <v>2020</v>
      </c>
      <c r="J11" s="127">
        <v>5311</v>
      </c>
    </row>
  </sheetData>
  <mergeCells count="11">
    <mergeCell ref="A2:J2"/>
    <mergeCell ref="D5:D6"/>
    <mergeCell ref="E5:E6"/>
    <mergeCell ref="F5:G5"/>
    <mergeCell ref="J4:J6"/>
    <mergeCell ref="A4:A6"/>
    <mergeCell ref="B4:B6"/>
    <mergeCell ref="C4:C6"/>
    <mergeCell ref="D4:G4"/>
    <mergeCell ref="H4:H6"/>
    <mergeCell ref="I4:I6"/>
  </mergeCells>
  <pageMargins left="0.32" right="0.24" top="0.74803149606299213" bottom="0.74803149606299213" header="0.31496062992125984" footer="0.31496062992125984"/>
  <pageSetup paperSize="9" scale="81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8</vt:i4>
      </vt:variant>
    </vt:vector>
  </HeadingPairs>
  <TitlesOfParts>
    <vt:vector size="13" baseType="lpstr">
      <vt:lpstr>Реконструкция магистралей</vt:lpstr>
      <vt:lpstr>ТПИР 2018</vt:lpstr>
      <vt:lpstr>Реконструкция сетей и строитель</vt:lpstr>
      <vt:lpstr>Строительство для подключения</vt:lpstr>
      <vt:lpstr>Реконструкция для подключения</vt:lpstr>
      <vt:lpstr>'Реконструкция магистралей'!Заголовки_для_печати</vt:lpstr>
      <vt:lpstr>'Реконструкция сетей и строитель'!Заголовки_для_печати</vt:lpstr>
      <vt:lpstr>'Строительство для подключения'!Заголовки_для_печати</vt:lpstr>
      <vt:lpstr>'ТПИР 2018'!Заголовки_для_печати</vt:lpstr>
      <vt:lpstr>'Реконструкция для подключения'!Область_печати</vt:lpstr>
      <vt:lpstr>'Реконструкция сетей и строитель'!Область_печати</vt:lpstr>
      <vt:lpstr>'Строительство для подключения'!Область_печати</vt:lpstr>
      <vt:lpstr>'ТПИР 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2019-05-23T10:06:59Z</dcterms:modified>
</cp:coreProperties>
</file>